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35" windowWidth="10005" windowHeight="9120" tabRatio="681" activeTab="0"/>
  </bookViews>
  <sheets>
    <sheet name="Základní údaje (301_001)" sheetId="1" r:id="rId1"/>
    <sheet name="Aktiva (301_002)" sheetId="2" r:id="rId2"/>
    <sheet name="Pasiva (301_003)" sheetId="3" r:id="rId3"/>
    <sheet name="Výsledovka (301_004)" sheetId="4" r:id="rId4"/>
    <sheet name="Cash Flow (301_005)" sheetId="5" r:id="rId5"/>
    <sheet name="Vlast. kapitál (301_006)" sheetId="6" r:id="rId6"/>
    <sheet name="Kontroly" sheetId="7" r:id="rId7"/>
    <sheet name="infoSheet" sheetId="8" state="hidden" r:id="rId8"/>
  </sheets>
  <externalReferences>
    <externalReference r:id="rId11"/>
    <externalReference r:id="rId12"/>
  </externalReferences>
  <definedNames>
    <definedName name="i_301_001_001_001">'Základní údaje (301_001)'!$C$9</definedName>
    <definedName name="i_301_001_001_002">'Základní údaje (301_001)'!$C$7</definedName>
    <definedName name="i_301_001_001_003">'Základní údaje (301_001)'!$C$11</definedName>
    <definedName name="i_301_001_002_001">'Základní údaje (301_001)'!$C$14</definedName>
    <definedName name="i_301_001_002_002">'Základní údaje (301_001)'!$C$16</definedName>
    <definedName name="i_301_001_002_003">'Základní údaje (301_001)'!$C$18</definedName>
    <definedName name="i_301_001_002_004">'Základní údaje (301_001)'!$E$18</definedName>
    <definedName name="i_301_001_003_001">'Základní údaje (301_001)'!$C$24</definedName>
    <definedName name="i_301_001_003_002">'Základní údaje (301_001)'!$E$24</definedName>
    <definedName name="i_301_001_004_001">'Základní údaje (301_001)'!$C$21</definedName>
    <definedName name="i_301_001_004_002">'Základní údaje (301_001)'!$E$21</definedName>
    <definedName name="i_301_001_004_003">'Základní údaje (301_001)'!$F$21</definedName>
    <definedName name="i_301_001_004_003_888">'[2]Základní údaje (301_001)'!$E$15</definedName>
    <definedName name="i_301_002_001_001">'Aktiva (301_002)'!$C$6</definedName>
    <definedName name="i_301_002_001_002">'Aktiva (301_002)'!$C$7</definedName>
    <definedName name="i_301_002_001_003">'Aktiva (301_002)'!$C$8</definedName>
    <definedName name="i_301_002_001_004">'Aktiva (301_002)'!$C$9</definedName>
    <definedName name="i_301_002_001_005">'Aktiva (301_002)'!$C$10</definedName>
    <definedName name="i_301_002_001_006">'Aktiva (301_002)'!$C$11</definedName>
    <definedName name="i_301_002_001_007">'Aktiva (301_002)'!$C$12</definedName>
    <definedName name="i_301_002_001_008">'Aktiva (301_002)'!$C$13</definedName>
    <definedName name="i_301_002_001_009">'Aktiva (301_002)'!$C$14</definedName>
    <definedName name="i_301_002_001_010">'Aktiva (301_002)'!$C$15</definedName>
    <definedName name="i_301_002_001_011">'Aktiva (301_002)'!$C$16</definedName>
    <definedName name="i_301_002_001_012">'Aktiva (301_002)'!$C$17</definedName>
    <definedName name="i_301_002_001_013">'Aktiva (301_002)'!$C$18</definedName>
    <definedName name="i_301_002_001_014">'Aktiva (301_002)'!$C$19</definedName>
    <definedName name="i_301_002_002_001">'Aktiva (301_002)'!$D$6</definedName>
    <definedName name="i_301_002_002_002">'Aktiva (301_002)'!$D$7</definedName>
    <definedName name="i_301_002_002_003">'Aktiva (301_002)'!$D$8</definedName>
    <definedName name="i_301_002_002_004">'Aktiva (301_002)'!$D$9</definedName>
    <definedName name="i_301_002_002_005">'Aktiva (301_002)'!$D$10</definedName>
    <definedName name="i_301_002_002_006">'Aktiva (301_002)'!$D$11</definedName>
    <definedName name="i_301_002_002_007">'Aktiva (301_002)'!$D$12</definedName>
    <definedName name="i_301_002_002_008">'Aktiva (301_002)'!$D$13</definedName>
    <definedName name="i_301_002_002_009">'Aktiva (301_002)'!$D$14</definedName>
    <definedName name="i_301_002_002_010">'Aktiva (301_002)'!$D$15</definedName>
    <definedName name="i_301_002_002_011">'Aktiva (301_002)'!$D$16</definedName>
    <definedName name="i_301_002_002_012">'Aktiva (301_002)'!$D$17</definedName>
    <definedName name="i_301_002_002_013">'Aktiva (301_002)'!$D$18</definedName>
    <definedName name="i_301_002_002_014">'Aktiva (301_002)'!$D$19</definedName>
    <definedName name="i_301_003_001_001">'Pasiva (301_003)'!$C$6</definedName>
    <definedName name="i_301_003_001_002">'Pasiva (301_003)'!$C$7</definedName>
    <definedName name="i_301_003_001_003">'Pasiva (301_003)'!$C$8</definedName>
    <definedName name="i_301_003_001_004">'Pasiva (301_003)'!$C$9</definedName>
    <definedName name="i_301_003_001_005">'Pasiva (301_003)'!$C$10</definedName>
    <definedName name="i_301_003_001_006">'Pasiva (301_003)'!$C$11</definedName>
    <definedName name="i_301_003_001_007">'Pasiva (301_003)'!$C$12</definedName>
    <definedName name="i_301_003_001_008">'Pasiva (301_003)'!$C$13</definedName>
    <definedName name="i_301_003_001_009">'Pasiva (301_003)'!$C$14</definedName>
    <definedName name="i_301_003_001_010">'Pasiva (301_003)'!$C$15</definedName>
    <definedName name="i_301_003_001_011">'Pasiva (301_003)'!$C$16</definedName>
    <definedName name="i_301_003_001_012">'Pasiva (301_003)'!$C$17</definedName>
    <definedName name="i_301_003_001_013">'Pasiva (301_003)'!$C$18</definedName>
    <definedName name="i_301_003_001_014">'Pasiva (301_003)'!$C$19</definedName>
    <definedName name="i_301_003_001_015">'Pasiva (301_003)'!$C$20</definedName>
    <definedName name="i_301_003_001_016">'Pasiva (301_003)'!$C$21</definedName>
    <definedName name="i_301_003_001_017">'Pasiva (301_003)'!$C$22</definedName>
    <definedName name="i_301_003_001_018">'Pasiva (301_003)'!$C$23</definedName>
    <definedName name="i_301_003_001_019">'Pasiva (301_003)'!$C$24</definedName>
    <definedName name="i_301_003_001_020">'Pasiva (301_003)'!$C$25</definedName>
    <definedName name="i_301_003_002_001">'Pasiva (301_003)'!$D$6</definedName>
    <definedName name="i_301_003_002_002">'Pasiva (301_003)'!$D$7</definedName>
    <definedName name="i_301_003_002_003">'Pasiva (301_003)'!$D$8</definedName>
    <definedName name="i_301_003_002_004">'Pasiva (301_003)'!$D$9</definedName>
    <definedName name="i_301_003_002_005">'Pasiva (301_003)'!$D$10</definedName>
    <definedName name="i_301_003_002_006">'Pasiva (301_003)'!$D$11</definedName>
    <definedName name="i_301_003_002_007">'Pasiva (301_003)'!$D$12</definedName>
    <definedName name="i_301_003_002_008">'Pasiva (301_003)'!$D$13</definedName>
    <definedName name="i_301_003_002_009">'Pasiva (301_003)'!$D$14</definedName>
    <definedName name="i_301_003_002_010">'Pasiva (301_003)'!$D$15</definedName>
    <definedName name="i_301_003_002_011">'Pasiva (301_003)'!$D$16</definedName>
    <definedName name="i_301_003_002_012">'Pasiva (301_003)'!$D$17</definedName>
    <definedName name="i_301_003_002_013">'Pasiva (301_003)'!$D$18</definedName>
    <definedName name="i_301_003_002_014">'Pasiva (301_003)'!$D$19</definedName>
    <definedName name="i_301_003_002_015">'Pasiva (301_003)'!$D$20</definedName>
    <definedName name="i_301_003_002_016">'Pasiva (301_003)'!$D$21</definedName>
    <definedName name="i_301_003_002_017">'Pasiva (301_003)'!$D$22</definedName>
    <definedName name="i_301_003_002_018">'Pasiva (301_003)'!$D$23</definedName>
    <definedName name="i_301_003_002_019">'Pasiva (301_003)'!$D$24</definedName>
    <definedName name="i_301_003_002_020">'Pasiva (301_003)'!$D$25</definedName>
    <definedName name="i_301_004_001_001">'Výsledovka (301_004)'!$C$6</definedName>
    <definedName name="i_301_004_001_002">'Výsledovka (301_004)'!$C$7</definedName>
    <definedName name="i_301_004_001_003">'Výsledovka (301_004)'!$C$8</definedName>
    <definedName name="i_301_004_001_004">'Výsledovka (301_004)'!$C$9</definedName>
    <definedName name="i_301_004_001_005">'Výsledovka (301_004)'!$C$10</definedName>
    <definedName name="i_301_004_001_006">'Výsledovka (301_004)'!$C$11</definedName>
    <definedName name="i_301_004_001_007">'Výsledovka (301_004)'!$C$12</definedName>
    <definedName name="i_301_004_001_008">'Výsledovka (301_004)'!$C$13</definedName>
    <definedName name="i_301_004_001_009">'Výsledovka (301_004)'!$C$14</definedName>
    <definedName name="i_301_004_001_010">'Výsledovka (301_004)'!$C$15</definedName>
    <definedName name="i_301_004_001_011">'Výsledovka (301_004)'!$C$16</definedName>
    <definedName name="i_301_004_001_012">'Výsledovka (301_004)'!$C$17</definedName>
    <definedName name="i_301_004_001_013">'Výsledovka (301_004)'!$C$18</definedName>
    <definedName name="i_301_004_001_014">'Výsledovka (301_004)'!$C$19</definedName>
    <definedName name="i_301_004_001_015">'Výsledovka (301_004)'!$C$20</definedName>
    <definedName name="i_301_004_001_016">'Výsledovka (301_004)'!$C$21</definedName>
    <definedName name="i_301_004_001_017">'Výsledovka (301_004)'!$C$22</definedName>
    <definedName name="i_301_004_001_018">'Výsledovka (301_004)'!$C$23</definedName>
    <definedName name="i_301_004_001_019">'Výsledovka (301_004)'!$C$24</definedName>
    <definedName name="i_301_004_001_020">'Výsledovka (301_004)'!$C$25</definedName>
    <definedName name="i_301_004_001_021">'Výsledovka (301_004)'!$C$26</definedName>
    <definedName name="i_301_004_002_001">'Výsledovka (301_004)'!$D$6</definedName>
    <definedName name="i_301_004_002_002">'Výsledovka (301_004)'!$D$7</definedName>
    <definedName name="i_301_004_002_003">'Výsledovka (301_004)'!$D$8</definedName>
    <definedName name="i_301_004_002_004">'Výsledovka (301_004)'!$D$9</definedName>
    <definedName name="i_301_004_002_005">'Výsledovka (301_004)'!$D$10</definedName>
    <definedName name="i_301_004_002_006">'Výsledovka (301_004)'!$D$11</definedName>
    <definedName name="i_301_004_002_007">'Výsledovka (301_004)'!$D$12</definedName>
    <definedName name="i_301_004_002_008">'Výsledovka (301_004)'!$D$13</definedName>
    <definedName name="i_301_004_002_009">'Výsledovka (301_004)'!$D$14</definedName>
    <definedName name="i_301_004_002_010">'Výsledovka (301_004)'!$D$15</definedName>
    <definedName name="i_301_004_002_011">'Výsledovka (301_004)'!$D$16</definedName>
    <definedName name="i_301_004_002_012">'Výsledovka (301_004)'!$D$17</definedName>
    <definedName name="i_301_004_002_013">'Výsledovka (301_004)'!$D$18</definedName>
    <definedName name="i_301_004_002_014">'Výsledovka (301_004)'!$D$19</definedName>
    <definedName name="i_301_004_002_015">'Výsledovka (301_004)'!$D$20</definedName>
    <definedName name="i_301_004_002_016">'Výsledovka (301_004)'!$D$21</definedName>
    <definedName name="i_301_004_002_017">'Výsledovka (301_004)'!$D$22</definedName>
    <definedName name="i_301_004_002_018">'Výsledovka (301_004)'!$D$23</definedName>
    <definedName name="i_301_004_002_019">'Výsledovka (301_004)'!$D$24</definedName>
    <definedName name="i_301_004_002_020">'Výsledovka (301_004)'!$D$25</definedName>
    <definedName name="i_301_004_002_021">'Výsledovka (301_004)'!$D$26</definedName>
    <definedName name="i_301_005_022_001">'Cash Flow (301_005)'!$C$7</definedName>
    <definedName name="i_301_005_022_002">'Cash Flow (301_005)'!$C$8</definedName>
    <definedName name="i_301_005_022_003">'Cash Flow (301_005)'!$C$9</definedName>
    <definedName name="i_301_005_022_004">'Cash Flow (301_005)'!$C$10</definedName>
    <definedName name="i_301_005_022_005">'Cash Flow (301_005)'!$C$11</definedName>
    <definedName name="i_301_005_022_006">'Cash Flow (301_005)'!$C$12</definedName>
    <definedName name="i_301_005_022_007">'Cash Flow (301_005)'!$C$13</definedName>
    <definedName name="i_301_005_022_008">'Cash Flow (301_005)'!$C$14</definedName>
    <definedName name="i_301_005_022_009">'Cash Flow (301_005)'!$C$15</definedName>
    <definedName name="i_301_005_022_010">'Cash Flow (301_005)'!$C$16</definedName>
    <definedName name="i_301_005_022_011">'Cash Flow (301_005)'!$C$17</definedName>
    <definedName name="i_301_005_022_012">'Cash Flow (301_005)'!$C$18</definedName>
    <definedName name="i_301_005_022_013">'Cash Flow (301_005)'!$C$19</definedName>
    <definedName name="i_301_005_022_014">'Cash Flow (301_005)'!$C$20</definedName>
    <definedName name="i_301_005_022_015">'Cash Flow (301_005)'!$C$21</definedName>
    <definedName name="i_301_005_022_016">'Cash Flow (301_005)'!$C$22</definedName>
    <definedName name="i_301_005_022_017">'Cash Flow (301_005)'!$C$23</definedName>
    <definedName name="i_301_005_022_018">'Cash Flow (301_005)'!$C$24</definedName>
    <definedName name="i_301_005_022_019">'Cash Flow (301_005)'!$C$25</definedName>
    <definedName name="i_301_005_022_020">'Cash Flow (301_005)'!$C$26</definedName>
    <definedName name="i_301_005_022_021">'Cash Flow (301_005)'!$C$27</definedName>
    <definedName name="i_301_005_023_001">'Cash Flow (301_005)'!$D$7</definedName>
    <definedName name="i_301_005_023_002">'Cash Flow (301_005)'!$D$8</definedName>
    <definedName name="i_301_005_023_003">'Cash Flow (301_005)'!$D$9</definedName>
    <definedName name="i_301_005_023_004">'Cash Flow (301_005)'!$D$10</definedName>
    <definedName name="i_301_005_023_005">'Cash Flow (301_005)'!$D$11</definedName>
    <definedName name="i_301_005_023_006">'Cash Flow (301_005)'!$D$12</definedName>
    <definedName name="i_301_005_023_007">'Cash Flow (301_005)'!$D$13</definedName>
    <definedName name="i_301_005_023_008">'Cash Flow (301_005)'!$D$14</definedName>
    <definedName name="i_301_005_023_009">'Cash Flow (301_005)'!$D$15</definedName>
    <definedName name="i_301_005_023_010">'Cash Flow (301_005)'!$D$16</definedName>
    <definedName name="i_301_005_023_011">'Cash Flow (301_005)'!$D$17</definedName>
    <definedName name="i_301_005_023_012">'Cash Flow (301_005)'!$D$18</definedName>
    <definedName name="i_301_005_023_013">'Cash Flow (301_005)'!$D$19</definedName>
    <definedName name="i_301_005_023_014">'Cash Flow (301_005)'!$D$20</definedName>
    <definedName name="i_301_005_023_015">'Cash Flow (301_005)'!$D$21</definedName>
    <definedName name="i_301_005_023_016">'Cash Flow (301_005)'!$D$22</definedName>
    <definedName name="i_301_005_023_017">'Cash Flow (301_005)'!$D$23</definedName>
    <definedName name="i_301_005_023_018">'Cash Flow (301_005)'!$D$24</definedName>
    <definedName name="i_301_005_023_019">'Cash Flow (301_005)'!$D$25</definedName>
    <definedName name="i_301_005_023_020">'Cash Flow (301_005)'!$D$26</definedName>
    <definedName name="i_301_005_023_021">'Cash Flow (301_005)'!$D$27</definedName>
    <definedName name="i_301_006_001_001">'Vlast. kapitál (301_006)'!$C$6</definedName>
    <definedName name="i_301_006_001_002">'Vlast. kapitál (301_006)'!$D$6</definedName>
    <definedName name="i_301_006_001_003">'Vlast. kapitál (301_006)'!$E$6</definedName>
    <definedName name="i_301_006_001_004">'Vlast. kapitál (301_006)'!$F$6</definedName>
    <definedName name="i_301_006_001_005">'Vlast. kapitál (301_006)'!$G$6</definedName>
    <definedName name="i_301_006_001_006">'Vlast. kapitál (301_006)'!$H$6</definedName>
    <definedName name="i_301_006_001_007">'Vlast. kapitál (301_006)'!$I$6</definedName>
    <definedName name="i_301_006_001_008">'Vlast. kapitál (301_006)'!$J$6</definedName>
    <definedName name="i_301_006_001_009">'Vlast. kapitál (301_006)'!$K$6</definedName>
    <definedName name="i_301_006_001_011">'Vlast. kapitál (301_006)'!$L$6</definedName>
    <definedName name="i_301_006_002_001">'Vlast. kapitál (301_006)'!$C$7</definedName>
    <definedName name="i_301_006_002_002">'Vlast. kapitál (301_006)'!$D$7</definedName>
    <definedName name="i_301_006_002_003">'Vlast. kapitál (301_006)'!$E$7</definedName>
    <definedName name="i_301_006_002_004">'Vlast. kapitál (301_006)'!$F$7</definedName>
    <definedName name="i_301_006_002_005">'Vlast. kapitál (301_006)'!$G$7</definedName>
    <definedName name="i_301_006_002_006">'Vlast. kapitál (301_006)'!$H$7</definedName>
    <definedName name="i_301_006_002_007">'Vlast. kapitál (301_006)'!$I$7</definedName>
    <definedName name="i_301_006_002_008">'Vlast. kapitál (301_006)'!$J$7</definedName>
    <definedName name="i_301_006_002_009">'Vlast. kapitál (301_006)'!$K$7</definedName>
    <definedName name="i_301_006_002_011">'Vlast. kapitál (301_006)'!$L$7</definedName>
    <definedName name="i_301_006_003_001">'Vlast. kapitál (301_006)'!$C$8</definedName>
    <definedName name="i_301_006_003_002">'Vlast. kapitál (301_006)'!$D$8</definedName>
    <definedName name="i_301_006_003_003">'Vlast. kapitál (301_006)'!$E$8</definedName>
    <definedName name="i_301_006_003_004">'Vlast. kapitál (301_006)'!$F$8</definedName>
    <definedName name="i_301_006_003_005">'Vlast. kapitál (301_006)'!$G$8</definedName>
    <definedName name="i_301_006_003_006">'Vlast. kapitál (301_006)'!$H$8</definedName>
    <definedName name="i_301_006_003_007">'Vlast. kapitál (301_006)'!$I$8</definedName>
    <definedName name="i_301_006_003_008">'Vlast. kapitál (301_006)'!$J$8</definedName>
    <definedName name="i_301_006_003_009">'Vlast. kapitál (301_006)'!$K$8</definedName>
    <definedName name="i_301_006_003_011">'Vlast. kapitál (301_006)'!$L$8</definedName>
    <definedName name="i_301_006_004_001">'Vlast. kapitál (301_006)'!$C$9</definedName>
    <definedName name="i_301_006_004_002">'Vlast. kapitál (301_006)'!$D$9</definedName>
    <definedName name="i_301_006_004_003">'Vlast. kapitál (301_006)'!$E$9</definedName>
    <definedName name="i_301_006_004_004">'Vlast. kapitál (301_006)'!$F$9</definedName>
    <definedName name="i_301_006_004_005">'Vlast. kapitál (301_006)'!$G$9</definedName>
    <definedName name="i_301_006_004_006">'Vlast. kapitál (301_006)'!$H$9</definedName>
    <definedName name="i_301_006_004_007">'Vlast. kapitál (301_006)'!$I$9</definedName>
    <definedName name="i_301_006_004_008">'Vlast. kapitál (301_006)'!$J$9</definedName>
    <definedName name="i_301_006_004_009">'Vlast. kapitál (301_006)'!$K$9</definedName>
    <definedName name="i_301_006_004_011">'Vlast. kapitál (301_006)'!$L$9</definedName>
    <definedName name="i_301_006_005_001">'Vlast. kapitál (301_006)'!$C$10</definedName>
    <definedName name="i_301_006_005_002">'Vlast. kapitál (301_006)'!$D$10</definedName>
    <definedName name="i_301_006_005_003">'Vlast. kapitál (301_006)'!$E$10</definedName>
    <definedName name="i_301_006_005_004">'Vlast. kapitál (301_006)'!$F$10</definedName>
    <definedName name="i_301_006_005_005">'Vlast. kapitál (301_006)'!$G$10</definedName>
    <definedName name="i_301_006_005_006">'Vlast. kapitál (301_006)'!$H$10</definedName>
    <definedName name="i_301_006_005_007">'Vlast. kapitál (301_006)'!$I$10</definedName>
    <definedName name="i_301_006_005_008">'Vlast. kapitál (301_006)'!$J$10</definedName>
    <definedName name="i_301_006_005_009">'Vlast. kapitál (301_006)'!$K$10</definedName>
    <definedName name="i_301_006_005_011">'Vlast. kapitál (301_006)'!$L$10</definedName>
    <definedName name="i_301_006_006_001">'Vlast. kapitál (301_006)'!$C$11</definedName>
    <definedName name="i_301_006_006_002">'Vlast. kapitál (301_006)'!$D$11</definedName>
    <definedName name="i_301_006_006_003">'Vlast. kapitál (301_006)'!$E$11</definedName>
    <definedName name="i_301_006_006_004">'Vlast. kapitál (301_006)'!$F$11</definedName>
    <definedName name="i_301_006_006_005">'Vlast. kapitál (301_006)'!$G$11</definedName>
    <definedName name="i_301_006_006_006">'Vlast. kapitál (301_006)'!$H$11</definedName>
    <definedName name="i_301_006_006_007">'Vlast. kapitál (301_006)'!$I$11</definedName>
    <definedName name="i_301_006_006_008">'Vlast. kapitál (301_006)'!$J$11</definedName>
    <definedName name="i_301_006_006_009">'Vlast. kapitál (301_006)'!$K$11</definedName>
    <definedName name="i_301_006_006_011">'Vlast. kapitál (301_006)'!$L$11</definedName>
    <definedName name="i_301_006_007_001">'Vlast. kapitál (301_006)'!$C$12</definedName>
    <definedName name="i_301_006_007_002">'Vlast. kapitál (301_006)'!$D$12</definedName>
    <definedName name="i_301_006_007_003">'Vlast. kapitál (301_006)'!$E$12</definedName>
    <definedName name="i_301_006_007_004">'Vlast. kapitál (301_006)'!$F$12</definedName>
    <definedName name="i_301_006_007_005">'Vlast. kapitál (301_006)'!$G$12</definedName>
    <definedName name="i_301_006_007_006">'Vlast. kapitál (301_006)'!$H$12</definedName>
    <definedName name="i_301_006_007_007">'Vlast. kapitál (301_006)'!$I$12</definedName>
    <definedName name="i_301_006_007_008">'Vlast. kapitál (301_006)'!$J$12</definedName>
    <definedName name="i_301_006_007_009">'Vlast. kapitál (301_006)'!$K$12</definedName>
    <definedName name="i_301_006_007_011">'Vlast. kapitál (301_006)'!$L$12</definedName>
    <definedName name="i_301_006_008_001">'Vlast. kapitál (301_006)'!$C$13</definedName>
    <definedName name="i_301_006_008_002">'Vlast. kapitál (301_006)'!$D$13</definedName>
    <definedName name="i_301_006_008_003">'Vlast. kapitál (301_006)'!$E$13</definedName>
    <definedName name="i_301_006_008_004">'Vlast. kapitál (301_006)'!$F$13</definedName>
    <definedName name="i_301_006_008_005">'Vlast. kapitál (301_006)'!$G$13</definedName>
    <definedName name="i_301_006_008_006">'Vlast. kapitál (301_006)'!$H$13</definedName>
    <definedName name="i_301_006_008_007">'Vlast. kapitál (301_006)'!$I$13</definedName>
    <definedName name="i_301_006_008_008">'Vlast. kapitál (301_006)'!$J$13</definedName>
    <definedName name="i_301_006_008_009">'Vlast. kapitál (301_006)'!$K$13</definedName>
    <definedName name="i_301_006_008_011">'Vlast. kapitál (301_006)'!$L$13</definedName>
    <definedName name="i_301_006_009_001">'Vlast. kapitál (301_006)'!$C$14</definedName>
    <definedName name="i_301_006_009_002">'Vlast. kapitál (301_006)'!$D$14</definedName>
    <definedName name="i_301_006_009_003">'Vlast. kapitál (301_006)'!$E$14</definedName>
    <definedName name="i_301_006_009_004">'Vlast. kapitál (301_006)'!$F$14</definedName>
    <definedName name="i_301_006_009_005">'Vlast. kapitál (301_006)'!$G$14</definedName>
    <definedName name="i_301_006_009_006">'Vlast. kapitál (301_006)'!$H$14</definedName>
    <definedName name="i_301_006_009_007">'Vlast. kapitál (301_006)'!$I$14</definedName>
    <definedName name="i_301_006_009_008">'Vlast. kapitál (301_006)'!$J$14</definedName>
    <definedName name="i_301_006_009_009">'Vlast. kapitál (301_006)'!$K$14</definedName>
    <definedName name="i_301_006_009_011">'Vlast. kapitál (301_006)'!$L$14</definedName>
    <definedName name="i_301_006_010_001">'Vlast. kapitál (301_006)'!$C$15</definedName>
    <definedName name="i_301_006_010_002">'Vlast. kapitál (301_006)'!$D$15</definedName>
    <definedName name="i_301_006_010_003">'Vlast. kapitál (301_006)'!$E$15</definedName>
    <definedName name="i_301_006_010_004">'Vlast. kapitál (301_006)'!$F$15</definedName>
    <definedName name="i_301_006_010_005">'Vlast. kapitál (301_006)'!$G$15</definedName>
    <definedName name="i_301_006_010_006">'Vlast. kapitál (301_006)'!$H$15</definedName>
    <definedName name="i_301_006_010_007">'Vlast. kapitál (301_006)'!$I$15</definedName>
    <definedName name="i_301_006_010_008">'Vlast. kapitál (301_006)'!$J$15</definedName>
    <definedName name="i_301_006_010_009">'Vlast. kapitál (301_006)'!$K$15</definedName>
    <definedName name="i_301_006_010_011">'Vlast. kapitál (301_006)'!$L$15</definedName>
    <definedName name="i_301_006_011_001">'Vlast. kapitál (301_006)'!$C$16</definedName>
    <definedName name="i_301_006_011_002">'Vlast. kapitál (301_006)'!$D$16</definedName>
    <definedName name="i_301_006_011_003">'Vlast. kapitál (301_006)'!$E$16</definedName>
    <definedName name="i_301_006_011_004">'Vlast. kapitál (301_006)'!$F$16</definedName>
    <definedName name="i_301_006_011_005">'Vlast. kapitál (301_006)'!$G$16</definedName>
    <definedName name="i_301_006_011_006">'Vlast. kapitál (301_006)'!$H$16</definedName>
    <definedName name="i_301_006_011_007">'Vlast. kapitál (301_006)'!$I$16</definedName>
    <definedName name="i_301_006_011_008">'Vlast. kapitál (301_006)'!$J$16</definedName>
    <definedName name="i_301_006_011_009">'Vlast. kapitál (301_006)'!$K$16</definedName>
    <definedName name="i_301_006_011_011">'Vlast. kapitál (301_006)'!$L$16</definedName>
    <definedName name="i_301_006_012_001">'Vlast. kapitál (301_006)'!$C$17</definedName>
    <definedName name="i_301_006_012_002">'Vlast. kapitál (301_006)'!$D$17</definedName>
    <definedName name="i_301_006_012_003">'Vlast. kapitál (301_006)'!$E$17</definedName>
    <definedName name="i_301_006_012_004">'Vlast. kapitál (301_006)'!$F$17</definedName>
    <definedName name="i_301_006_012_005">'Vlast. kapitál (301_006)'!$G$17</definedName>
    <definedName name="i_301_006_012_006">'Vlast. kapitál (301_006)'!$H$17</definedName>
    <definedName name="i_301_006_012_007">'Vlast. kapitál (301_006)'!$I$17</definedName>
    <definedName name="i_301_006_012_008">'Vlast. kapitál (301_006)'!$J$17</definedName>
    <definedName name="i_301_006_012_009">'Vlast. kapitál (301_006)'!$K$17</definedName>
    <definedName name="i_301_006_012_011">'Vlast. kapitál (301_006)'!$L$17</definedName>
    <definedName name="i_301_006_013_001">'Vlast. kapitál (301_006)'!$C$18</definedName>
    <definedName name="i_301_006_013_002">'Vlast. kapitál (301_006)'!$D$18</definedName>
    <definedName name="i_301_006_013_003">'Vlast. kapitál (301_006)'!$E$18</definedName>
    <definedName name="i_301_006_013_004">'Vlast. kapitál (301_006)'!$F$18</definedName>
    <definedName name="i_301_006_013_005">'Vlast. kapitál (301_006)'!$G$18</definedName>
    <definedName name="i_301_006_013_006">'Vlast. kapitál (301_006)'!$H$18</definedName>
    <definedName name="i_301_006_013_007">'Vlast. kapitál (301_006)'!$I$18</definedName>
    <definedName name="i_301_006_013_008">'Vlast. kapitál (301_006)'!$J$18</definedName>
    <definedName name="i_301_006_013_009">'Vlast. kapitál (301_006)'!$K$18</definedName>
    <definedName name="i_301_006_013_011">'Vlast. kapitál (301_006)'!$L$18</definedName>
    <definedName name="i_301_006_014_001">'Vlast. kapitál (301_006)'!$C$19</definedName>
    <definedName name="i_301_006_014_002">'Vlast. kapitál (301_006)'!$D$19</definedName>
    <definedName name="i_301_006_014_003">'Vlast. kapitál (301_006)'!$E$19</definedName>
    <definedName name="i_301_006_014_004">'Vlast. kapitál (301_006)'!$F$19</definedName>
    <definedName name="i_301_006_014_005">'Vlast. kapitál (301_006)'!$G$19</definedName>
    <definedName name="i_301_006_014_006">'Vlast. kapitál (301_006)'!$H$19</definedName>
    <definedName name="i_301_006_014_007">'Vlast. kapitál (301_006)'!$I$19</definedName>
    <definedName name="i_301_006_014_008">'Vlast. kapitál (301_006)'!$J$19</definedName>
    <definedName name="i_301_006_014_009">'Vlast. kapitál (301_006)'!$K$19</definedName>
    <definedName name="i_301_006_014_011">'Vlast. kapitál (301_006)'!$L$19</definedName>
    <definedName name="i_301_006_015_001">'Vlast. kapitál (301_006)'!$C$20</definedName>
    <definedName name="i_301_006_015_002">'Vlast. kapitál (301_006)'!$D$20</definedName>
    <definedName name="i_301_006_015_003">'Vlast. kapitál (301_006)'!$E$20</definedName>
    <definedName name="i_301_006_015_004">'Vlast. kapitál (301_006)'!$F$20</definedName>
    <definedName name="i_301_006_015_005">'Vlast. kapitál (301_006)'!$G$20</definedName>
    <definedName name="i_301_006_015_006">'Vlast. kapitál (301_006)'!$H$20</definedName>
    <definedName name="i_301_006_015_007">'Vlast. kapitál (301_006)'!$I$20</definedName>
    <definedName name="i_301_006_015_008">'Vlast. kapitál (301_006)'!$J$20</definedName>
    <definedName name="i_301_006_015_009">'Vlast. kapitál (301_006)'!$K$20</definedName>
    <definedName name="i_301_006_015_011">'Vlast. kapitál (301_006)'!$L$20</definedName>
    <definedName name="i_301_006_016_001">'Vlast. kapitál (301_006)'!$C$21</definedName>
    <definedName name="i_301_006_016_002">'Vlast. kapitál (301_006)'!$D$21</definedName>
    <definedName name="i_301_006_016_003">'Vlast. kapitál (301_006)'!$E$21</definedName>
    <definedName name="i_301_006_016_004">'Vlast. kapitál (301_006)'!$F$21</definedName>
    <definedName name="i_301_006_016_005">'Vlast. kapitál (301_006)'!$G$21</definedName>
    <definedName name="i_301_006_016_006">'Vlast. kapitál (301_006)'!$H$21</definedName>
    <definedName name="i_301_006_016_007">'Vlast. kapitál (301_006)'!$I$21</definedName>
    <definedName name="i_301_006_016_008">'Vlast. kapitál (301_006)'!$J$21</definedName>
    <definedName name="i_301_006_016_009">'Vlast. kapitál (301_006)'!$K$21</definedName>
    <definedName name="i_301_006_016_011">'Vlast. kapitál (301_006)'!$L$21</definedName>
    <definedName name="i_301_006_017_001">'Vlast. kapitál (301_006)'!$C$22</definedName>
    <definedName name="i_301_006_017_002">'Vlast. kapitál (301_006)'!$D$22</definedName>
    <definedName name="i_301_006_017_003">'Vlast. kapitál (301_006)'!$E$22</definedName>
    <definedName name="i_301_006_017_004">'Vlast. kapitál (301_006)'!$F$22</definedName>
    <definedName name="i_301_006_017_005">'Vlast. kapitál (301_006)'!$G$22</definedName>
    <definedName name="i_301_006_017_006">'Vlast. kapitál (301_006)'!$H$22</definedName>
    <definedName name="i_301_006_017_007">'Vlast. kapitál (301_006)'!$I$22</definedName>
    <definedName name="i_301_006_017_008">'Vlast. kapitál (301_006)'!$J$22</definedName>
    <definedName name="i_301_006_017_009">'Vlast. kapitál (301_006)'!$K$22</definedName>
    <definedName name="i_301_006_017_011">'Vlast. kapitál (301_006)'!$L$22</definedName>
    <definedName name="i_301_006_018_001">'Vlast. kapitál (301_006)'!$C$23</definedName>
    <definedName name="i_301_006_018_002">'Vlast. kapitál (301_006)'!$D$23</definedName>
    <definedName name="i_301_006_018_003">'Vlast. kapitál (301_006)'!$E$23</definedName>
    <definedName name="i_301_006_018_004">'Vlast. kapitál (301_006)'!$F$23</definedName>
    <definedName name="i_301_006_018_005">'Vlast. kapitál (301_006)'!$G$23</definedName>
    <definedName name="i_301_006_018_006">'Vlast. kapitál (301_006)'!$H$23</definedName>
    <definedName name="i_301_006_018_007">'Vlast. kapitál (301_006)'!$I$23</definedName>
    <definedName name="i_301_006_018_008">'Vlast. kapitál (301_006)'!$J$23</definedName>
    <definedName name="i_301_006_018_009">'Vlast. kapitál (301_006)'!$K$23</definedName>
    <definedName name="i_301_006_018_011">'Vlast. kapitál (301_006)'!$L$23</definedName>
    <definedName name="id_DVP">'Základní údaje (301_001)'!$C$21</definedName>
    <definedName name="id_ICO">'Základní údaje (301_001)'!$C$9</definedName>
    <definedName name="id_part">[1]!RNaNCNaN</definedName>
    <definedName name="_xlnm.Print_Area" localSheetId="6">'Kontroly'!$A$1:$D$35</definedName>
    <definedName name="_xlnm.Print_Area" localSheetId="0">'Základní údaje (301_001)'!$B$2:$F$24</definedName>
    <definedName name="Z_01108465_1359_4335_864D_0973FA251EA7_.wvu.PrintArea" localSheetId="6" hidden="1">'Kontroly'!$A$1:$D$35</definedName>
    <definedName name="Z_01108465_1359_4335_864D_0973FA251EA7_.wvu.PrintArea" localSheetId="0" hidden="1">'Základní údaje (301_001)'!$B$2:$F$24</definedName>
  </definedNames>
  <calcPr fullCalcOnLoad="1"/>
</workbook>
</file>

<file path=xl/sharedStrings.xml><?xml version="1.0" encoding="utf-8"?>
<sst xmlns="http://schemas.openxmlformats.org/spreadsheetml/2006/main" count="243" uniqueCount="212">
  <si>
    <t>Základní údaje</t>
  </si>
  <si>
    <t>Název emitenta</t>
  </si>
  <si>
    <t>Adresa sídla</t>
  </si>
  <si>
    <t>Emitent</t>
  </si>
  <si>
    <t>Jméno</t>
  </si>
  <si>
    <t>Funkce</t>
  </si>
  <si>
    <t>E-mail</t>
  </si>
  <si>
    <t>Telefon</t>
  </si>
  <si>
    <t>Kontaktní osoba</t>
  </si>
  <si>
    <t>Jednotky</t>
  </si>
  <si>
    <t>Měna</t>
  </si>
  <si>
    <t>Další informace k formulářům</t>
  </si>
  <si>
    <t>Datum vzniku IP</t>
  </si>
  <si>
    <t>Typ informační povinnosti</t>
  </si>
  <si>
    <t>Informační povinnost</t>
  </si>
  <si>
    <t>Výroční zpráva</t>
  </si>
  <si>
    <t>Aktiva</t>
  </si>
  <si>
    <t>Datum</t>
  </si>
  <si>
    <t>Dlouhodobá aktiva celkem</t>
  </si>
  <si>
    <t>Budovy, pozemky, zařízení</t>
  </si>
  <si>
    <t>Dlouhodobé investice</t>
  </si>
  <si>
    <t>Jiné dlouhodobé finanční investice k prodeji</t>
  </si>
  <si>
    <t>Goodwill</t>
  </si>
  <si>
    <t>Jiný nehmotný majetek</t>
  </si>
  <si>
    <t>Jiná dlouhodobá aktiva</t>
  </si>
  <si>
    <t>Krátkodobá aktiva celkem</t>
  </si>
  <si>
    <t>Hotovost a peněžní ekvivalenty</t>
  </si>
  <si>
    <t>Zásoby</t>
  </si>
  <si>
    <t>Pohledávky z obchodního styku</t>
  </si>
  <si>
    <t>Jiná krátkodobá aktiva</t>
  </si>
  <si>
    <t>Aktiva celkem</t>
  </si>
  <si>
    <t>Běžné období</t>
  </si>
  <si>
    <t>Minulé období</t>
  </si>
  <si>
    <t>Pasiva</t>
  </si>
  <si>
    <t>Vlastní kapitál celkem</t>
  </si>
  <si>
    <t>Upsaný základní kapitál</t>
  </si>
  <si>
    <t>Fondy</t>
  </si>
  <si>
    <t>Nerozdělený zisk / (neuhrazená ztráta)</t>
  </si>
  <si>
    <t>Menšinový vlastní kapitál (menšinové podíly)</t>
  </si>
  <si>
    <t>Ostatní vlastní kapitál</t>
  </si>
  <si>
    <t>Dlouhodobé závazky</t>
  </si>
  <si>
    <t>Dlouhodobé úvěry</t>
  </si>
  <si>
    <t>Odložená daň</t>
  </si>
  <si>
    <t>Dlouhodobé rezervy</t>
  </si>
  <si>
    <t>Ostatní dlouhodobé závazky</t>
  </si>
  <si>
    <t>Krátkodobé závazky</t>
  </si>
  <si>
    <t>Závazky z obchodního styku</t>
  </si>
  <si>
    <t>Krátkodobé úvěry</t>
  </si>
  <si>
    <t>Krátkodobá část dlouhodobých úvěrů</t>
  </si>
  <si>
    <t>Splatná daň ze zisku</t>
  </si>
  <si>
    <t>Krátkodobé rezervy</t>
  </si>
  <si>
    <t>Ostatní krátkodobé závazky</t>
  </si>
  <si>
    <t>Vlastní kapitál a závazky celkem</t>
  </si>
  <si>
    <t>Provozní výnosy celkem</t>
  </si>
  <si>
    <t>Provozní náklady celkem</t>
  </si>
  <si>
    <t>Provozní zisk (EBITDA)</t>
  </si>
  <si>
    <t>Provozní zisk (EBIT)</t>
  </si>
  <si>
    <t>Výnosové úroky</t>
  </si>
  <si>
    <t>Nákladové úroky</t>
  </si>
  <si>
    <t>Jiné finanční výnosy a náklady netto</t>
  </si>
  <si>
    <t>Výnosy z dlouhodobých investic</t>
  </si>
  <si>
    <t>Jiné výnosy a náklady netto</t>
  </si>
  <si>
    <t>Zisk před zdaněním (EBT)</t>
  </si>
  <si>
    <t>Daň z příjmů</t>
  </si>
  <si>
    <t>Zisk po zdanění (včetně menšinových podílů)</t>
  </si>
  <si>
    <t>-     Přiřaditelný většinovým podílům</t>
  </si>
  <si>
    <t>-     Přiřaditelný menšinovým podílům</t>
  </si>
  <si>
    <t>Cash Flow</t>
  </si>
  <si>
    <t>Peněžní toky z hlavní (provozní) činnosti</t>
  </si>
  <si>
    <t>Odpisy</t>
  </si>
  <si>
    <t>Příjem z investic</t>
  </si>
  <si>
    <t>Snížení (zvýšení) čistého pracovního kapitálu</t>
  </si>
  <si>
    <t>Placené úroky</t>
  </si>
  <si>
    <t>Placená daň ze zisku</t>
  </si>
  <si>
    <t>Ostatní provozní položky</t>
  </si>
  <si>
    <t>Peněžní toky z investiční činnosti</t>
  </si>
  <si>
    <t>Výdaj za nákup pozemků, budov a zařízení  netto</t>
  </si>
  <si>
    <t>Přijatý úrok, přijaté  dividendy a ostatní investiční činnost netto</t>
  </si>
  <si>
    <t>Peněžní toky z financování</t>
  </si>
  <si>
    <t>Příjem z vydání základního kapitálu</t>
  </si>
  <si>
    <t>Příjem z (vydání) dlouhodobého dluhu netto</t>
  </si>
  <si>
    <t>Zaplacené dividendy</t>
  </si>
  <si>
    <t>Ostatní aktivity financování</t>
  </si>
  <si>
    <t>Netto přírůstek peněžních prostředků a peněžních ekvivalentů</t>
  </si>
  <si>
    <t>Peněžní prostředky a peněžní ekvivalenty k počátku období</t>
  </si>
  <si>
    <t>Peněžní prostředky a peněžní ekvivalenty ke konci období</t>
  </si>
  <si>
    <t>Vlastní kapitál</t>
  </si>
  <si>
    <t>Základní kapitál</t>
  </si>
  <si>
    <t>Emisní ážio</t>
  </si>
  <si>
    <t>Ostatní fondy</t>
  </si>
  <si>
    <t>Oceňovací rozdíly z přecenění</t>
  </si>
  <si>
    <t>Fond z přepočtu měn</t>
  </si>
  <si>
    <t>Nerozdělený zisk</t>
  </si>
  <si>
    <t>Ostatní složky vlastního kapitálu</t>
  </si>
  <si>
    <t>CELKEM (přiřaditelné většinovým vlastníkům)</t>
  </si>
  <si>
    <t>MENŠINOVÝ PODÍL</t>
  </si>
  <si>
    <t>CELKEM</t>
  </si>
  <si>
    <t>POČÁTEČNÍ ZŮSTATEK</t>
  </si>
  <si>
    <t>Změna v účetních pravidlech</t>
  </si>
  <si>
    <t>Přepočtený zůstatek</t>
  </si>
  <si>
    <t>Přebytek z přecenění majetku</t>
  </si>
  <si>
    <t>Deficit z přecenění majetku</t>
  </si>
  <si>
    <t>Zajištění peněžních toků</t>
  </si>
  <si>
    <t>Kurzové rozdíly z přepočtu zahraničních majetkových podílů</t>
  </si>
  <si>
    <t>Daň z položek nevykázaných ve výsledovce</t>
  </si>
  <si>
    <t>Čistý zisk / ztráta nevykázaná ve výsledovce</t>
  </si>
  <si>
    <t>Čistý zisk / ztráta za účetní období ve výsledovce</t>
  </si>
  <si>
    <t>Celkové uznané zisky a ztráty za účetní období</t>
  </si>
  <si>
    <t>Dividendy</t>
  </si>
  <si>
    <t>Převody do fondů, použití fondů</t>
  </si>
  <si>
    <t>Vydané opce na akcie</t>
  </si>
  <si>
    <t>Vlastní akcie</t>
  </si>
  <si>
    <t>Ostatní změny</t>
  </si>
  <si>
    <t>KONEČNÝ ZŮSTATEK</t>
  </si>
  <si>
    <t>id_kontroly</t>
  </si>
  <si>
    <t>Charakteristika</t>
  </si>
  <si>
    <t>Výsledek</t>
  </si>
  <si>
    <t>301_002_001_002_001</t>
  </si>
  <si>
    <t>Dlouhodobá aktiva celkem BO</t>
  </si>
  <si>
    <t/>
  </si>
  <si>
    <t>301_002_001_009_001</t>
  </si>
  <si>
    <t>Krátkodobá aktiva celkem BO</t>
  </si>
  <si>
    <t>301_002_001_014_001</t>
  </si>
  <si>
    <t>Aktiva celkem BO</t>
  </si>
  <si>
    <t>301_002_002_002_001</t>
  </si>
  <si>
    <t>Dlouhodobá aktiva celkem MO</t>
  </si>
  <si>
    <t>301_002_002_009_001</t>
  </si>
  <si>
    <t>Krátkodobá aktiva celkem MO</t>
  </si>
  <si>
    <t>301_002_002_014_001</t>
  </si>
  <si>
    <t>Aktiva celkem MO</t>
  </si>
  <si>
    <t>301_003_001_002_001</t>
  </si>
  <si>
    <t>Vlastní kapitál celkem BO</t>
  </si>
  <si>
    <t>301_003_001_008_001</t>
  </si>
  <si>
    <t>Dlouhodobé závazky celkem BO</t>
  </si>
  <si>
    <t>301_003_001_013_001</t>
  </si>
  <si>
    <t>Krátkodobé závazky celkem BO</t>
  </si>
  <si>
    <t>301_003_001_020_001</t>
  </si>
  <si>
    <t>Pasiva celkem BO</t>
  </si>
  <si>
    <t>301_003_001_020_002</t>
  </si>
  <si>
    <t>Bilance BO</t>
  </si>
  <si>
    <t>301_003_002_008_001</t>
  </si>
  <si>
    <t>Dlouhodobé závazky celkem MO</t>
  </si>
  <si>
    <t>301_003_002_013_001</t>
  </si>
  <si>
    <t>Krátkodobé závazky celkem MO</t>
  </si>
  <si>
    <t>301_003_002_020_001</t>
  </si>
  <si>
    <t>Bilance MO</t>
  </si>
  <si>
    <t>301_003_002_020_002</t>
  </si>
  <si>
    <t>Pasiva celkem MO</t>
  </si>
  <si>
    <t>301_001_001_001_999</t>
  </si>
  <si>
    <t>Kontrola na prázdnost povinného parametru 301_001_001_001</t>
  </si>
  <si>
    <t>301_001_001_002_999</t>
  </si>
  <si>
    <t>Kontrola na prázdnost povinného parametru 301_001_001_002</t>
  </si>
  <si>
    <t>301_001_001_003_999</t>
  </si>
  <si>
    <t>Kontrola na prázdnost povinného parametru 301_001_001_003</t>
  </si>
  <si>
    <t>301_001_002_001_999</t>
  </si>
  <si>
    <t>Kontrola na prázdnost povinného parametru 301_001_002_001</t>
  </si>
  <si>
    <t>301_001_002_003_999</t>
  </si>
  <si>
    <t>Kontrola na prázdnost povinného parametru 301_001_002_003</t>
  </si>
  <si>
    <t>301_001_003_001_999</t>
  </si>
  <si>
    <t>Kontrola na prázdnost povinného parametru 301_001_003_001</t>
  </si>
  <si>
    <t>301_001_003_002_999</t>
  </si>
  <si>
    <t>Kontrola na prázdnost povinného parametru 301_001_003_002</t>
  </si>
  <si>
    <t>301_001_004_001_999</t>
  </si>
  <si>
    <t>Kontrola na prázdnost povinného parametru 301_001_004_001</t>
  </si>
  <si>
    <t>301_001_004_002_999</t>
  </si>
  <si>
    <t>Kontrola na prázdnost povinného parametru 301_001_004_002</t>
  </si>
  <si>
    <t>301_002_001_001_999</t>
  </si>
  <si>
    <t>Kontrola na prázdnost povinného parametru 301_002_001_001</t>
  </si>
  <si>
    <t>301_002_002_001_999</t>
  </si>
  <si>
    <t>Kontrola na prázdnost povinného parametru 301_002_002_001</t>
  </si>
  <si>
    <t>301_003_001_001_999</t>
  </si>
  <si>
    <t>Kontrola na prázdnost povinného parametru 301_003_001_001</t>
  </si>
  <si>
    <t>301_003_002_001_999</t>
  </si>
  <si>
    <t>Kontrola na prázdnost povinného parametru 301_003_002_001</t>
  </si>
  <si>
    <t>301_004_001_001_999</t>
  </si>
  <si>
    <t>Kontrola na prázdnost povinného parametru 301_004_001_001</t>
  </si>
  <si>
    <t>301_004_001_002_999</t>
  </si>
  <si>
    <t>Kontrola na prázdnost povinného parametru 301_004_001_002</t>
  </si>
  <si>
    <t>301_004_002_001_999</t>
  </si>
  <si>
    <t>Kontrola na prázdnost povinného parametru 301_004_002_001</t>
  </si>
  <si>
    <t>301_005_022_001_999</t>
  </si>
  <si>
    <t>Kontrola na prázdnost povinného parametru 301_005_022_001</t>
  </si>
  <si>
    <t>301_005_022_002_999</t>
  </si>
  <si>
    <t>Kontrola na prázdnost povinného parametru 301_005_022_002</t>
  </si>
  <si>
    <t>301_005_023_001_999</t>
  </si>
  <si>
    <t>Kontrola na prázdnost povinného parametru 301_005_023_001</t>
  </si>
  <si>
    <t>form</t>
  </si>
  <si>
    <t>table</t>
  </si>
  <si>
    <t>CZK</t>
  </si>
  <si>
    <t>EUR</t>
  </si>
  <si>
    <t>USD</t>
  </si>
  <si>
    <t>GBP</t>
  </si>
  <si>
    <t>IČ</t>
  </si>
  <si>
    <t>Výsledovka</t>
  </si>
  <si>
    <t>1. Odpisy dlouhodobého hmotného majetku</t>
  </si>
  <si>
    <t>d) Odpisy</t>
  </si>
  <si>
    <t>c) Jiné provozní náklady</t>
  </si>
  <si>
    <t>a) Osobní náklady</t>
  </si>
  <si>
    <t>b) Suroviny, materiál, energie a související služby</t>
  </si>
  <si>
    <t>2. Odpisy nehmotných aktiv</t>
  </si>
  <si>
    <t>Konsolidovaná zpráva</t>
  </si>
  <si>
    <t>301_001_004_003_999</t>
  </si>
  <si>
    <t>Kontrola na prázdnost povinného parametru 301_001_004_003</t>
  </si>
  <si>
    <t>Ano</t>
  </si>
  <si>
    <t>Ne</t>
  </si>
  <si>
    <t>České vinařské závody a.s.</t>
  </si>
  <si>
    <t>60193182</t>
  </si>
  <si>
    <t>Bělehradská čp. 7/13  Praha 4,  Nusle, 140 16</t>
  </si>
  <si>
    <t>Jaroslav Veverka</t>
  </si>
  <si>
    <t>pověřený zaměstnanec</t>
  </si>
  <si>
    <t>737207722, 222564340</t>
  </si>
  <si>
    <t>veverka@cvz.cz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</si>
</sst>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6">
    <font>
      <sz val="10"/>
      <name val="Arial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12"/>
      <color indexed="8"/>
      <name val="Microsoft Sans Serif"/>
      <family val="0"/>
    </font>
    <font>
      <b/>
      <sz val="8"/>
      <color indexed="8"/>
      <name val="Microsoft Sans Serif"/>
      <family val="0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49" fontId="4" fillId="3" borderId="3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4" fillId="3" borderId="4" xfId="0" applyNumberFormat="1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right" vertical="center"/>
      <protection locked="0"/>
    </xf>
    <xf numFmtId="3" fontId="1" fillId="4" borderId="2" xfId="0" applyNumberFormat="1" applyFont="1" applyFill="1" applyBorder="1" applyAlignment="1" applyProtection="1">
      <alignment horizontal="right" vertical="center"/>
      <protection locked="0"/>
    </xf>
    <xf numFmtId="3" fontId="1" fillId="4" borderId="4" xfId="0" applyNumberFormat="1" applyFont="1" applyFill="1" applyBorder="1" applyAlignment="1" applyProtection="1">
      <alignment horizontal="right" vertical="center"/>
      <protection locked="0"/>
    </xf>
    <xf numFmtId="3" fontId="1" fillId="3" borderId="9" xfId="0" applyNumberFormat="1" applyFont="1" applyFill="1" applyBorder="1" applyAlignment="1" applyProtection="1">
      <alignment horizontal="right" vertical="center"/>
      <protection locked="0"/>
    </xf>
    <xf numFmtId="3" fontId="1" fillId="3" borderId="10" xfId="0" applyNumberFormat="1" applyFont="1" applyFill="1" applyBorder="1" applyAlignment="1" applyProtection="1">
      <alignment horizontal="right" vertical="center"/>
      <protection locked="0"/>
    </xf>
    <xf numFmtId="3" fontId="1" fillId="3" borderId="11" xfId="0" applyNumberFormat="1" applyFont="1" applyFill="1" applyBorder="1" applyAlignment="1" applyProtection="1">
      <alignment horizontal="right" vertical="center"/>
      <protection locked="0"/>
    </xf>
    <xf numFmtId="3" fontId="1" fillId="4" borderId="12" xfId="0" applyNumberFormat="1" applyFont="1" applyFill="1" applyBorder="1" applyAlignment="1" applyProtection="1">
      <alignment horizontal="right" vertical="center"/>
      <protection locked="0"/>
    </xf>
    <xf numFmtId="3" fontId="1" fillId="4" borderId="13" xfId="0" applyNumberFormat="1" applyFont="1" applyFill="1" applyBorder="1" applyAlignment="1" applyProtection="1">
      <alignment horizontal="right" vertical="center"/>
      <protection locked="0"/>
    </xf>
    <xf numFmtId="3" fontId="1" fillId="4" borderId="14" xfId="0" applyNumberFormat="1" applyFont="1" applyFill="1" applyBorder="1" applyAlignment="1" applyProtection="1">
      <alignment horizontal="right" vertical="center"/>
      <protection locked="0"/>
    </xf>
    <xf numFmtId="3" fontId="1" fillId="4" borderId="15" xfId="0" applyNumberFormat="1" applyFont="1" applyFill="1" applyBorder="1" applyAlignment="1" applyProtection="1">
      <alignment horizontal="right" vertical="center"/>
      <protection locked="0"/>
    </xf>
    <xf numFmtId="3" fontId="1" fillId="3" borderId="3" xfId="0" applyNumberFormat="1" applyFont="1" applyFill="1" applyBorder="1" applyAlignment="1" applyProtection="1">
      <alignment horizontal="right" vertical="center"/>
      <protection locked="0"/>
    </xf>
    <xf numFmtId="3" fontId="1" fillId="4" borderId="16" xfId="0" applyNumberFormat="1" applyFont="1" applyFill="1" applyBorder="1" applyAlignment="1" applyProtection="1">
      <alignment horizontal="right" vertical="center"/>
      <protection locked="0"/>
    </xf>
    <xf numFmtId="49" fontId="4" fillId="3" borderId="11" xfId="0" applyNumberFormat="1" applyFont="1" applyFill="1" applyBorder="1" applyAlignment="1">
      <alignment horizontal="left" vertical="center" wrapText="1"/>
    </xf>
    <xf numFmtId="49" fontId="4" fillId="3" borderId="17" xfId="0" applyNumberFormat="1" applyFont="1" applyFill="1" applyBorder="1" applyAlignment="1">
      <alignment horizontal="left" vertical="center" wrapText="1"/>
    </xf>
    <xf numFmtId="49" fontId="1" fillId="5" borderId="18" xfId="0" applyNumberFormat="1" applyFont="1" applyFill="1" applyBorder="1" applyAlignment="1">
      <alignment horizontal="left" vertical="center"/>
    </xf>
    <xf numFmtId="0" fontId="1" fillId="6" borderId="19" xfId="0" applyFont="1" applyFill="1" applyBorder="1" applyAlignment="1" applyProtection="1">
      <alignment horizontal="left" vertical="center"/>
      <protection locked="0"/>
    </xf>
    <xf numFmtId="3" fontId="1" fillId="3" borderId="20" xfId="0" applyNumberFormat="1" applyFont="1" applyFill="1" applyBorder="1" applyAlignment="1" applyProtection="1">
      <alignment horizontal="right" vertical="center"/>
      <protection locked="0"/>
    </xf>
    <xf numFmtId="3" fontId="1" fillId="3" borderId="21" xfId="0" applyNumberFormat="1" applyFont="1" applyFill="1" applyBorder="1" applyAlignment="1" applyProtection="1">
      <alignment horizontal="right" vertical="center"/>
      <protection locked="0"/>
    </xf>
    <xf numFmtId="3" fontId="1" fillId="3" borderId="22" xfId="0" applyNumberFormat="1" applyFont="1" applyFill="1" applyBorder="1" applyAlignment="1" applyProtection="1">
      <alignment horizontal="right" vertical="center"/>
      <protection locked="0"/>
    </xf>
    <xf numFmtId="3" fontId="1" fillId="3" borderId="17" xfId="0" applyNumberFormat="1" applyFont="1" applyFill="1" applyBorder="1" applyAlignment="1" applyProtection="1">
      <alignment horizontal="right" vertical="center"/>
      <protection locked="0"/>
    </xf>
    <xf numFmtId="49" fontId="3" fillId="3" borderId="23" xfId="0" applyNumberFormat="1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/>
    </xf>
    <xf numFmtId="49" fontId="3" fillId="3" borderId="27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49" fontId="1" fillId="4" borderId="29" xfId="0" applyNumberFormat="1" applyFont="1" applyFill="1" applyBorder="1" applyAlignment="1" applyProtection="1">
      <alignment horizontal="left" vertical="center"/>
      <protection locked="0"/>
    </xf>
    <xf numFmtId="0" fontId="0" fillId="4" borderId="18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49" fontId="4" fillId="3" borderId="30" xfId="0" applyNumberFormat="1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49" fontId="4" fillId="3" borderId="23" xfId="0" applyNumberFormat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49" fontId="1" fillId="4" borderId="18" xfId="0" applyNumberFormat="1" applyFont="1" applyFill="1" applyBorder="1" applyAlignment="1" applyProtection="1">
      <alignment horizontal="left" vertical="center"/>
      <protection locked="0"/>
    </xf>
    <xf numFmtId="49" fontId="4" fillId="3" borderId="37" xfId="0" applyNumberFormat="1" applyFont="1" applyFill="1" applyBorder="1" applyAlignment="1">
      <alignment horizontal="left" vertical="center"/>
    </xf>
    <xf numFmtId="0" fontId="1" fillId="0" borderId="38" xfId="0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14" fontId="1" fillId="4" borderId="29" xfId="0" applyNumberFormat="1" applyFont="1" applyFill="1" applyBorder="1" applyAlignment="1" applyProtection="1">
      <alignment horizontal="left" vertical="center"/>
      <protection locked="0"/>
    </xf>
    <xf numFmtId="0" fontId="5" fillId="3" borderId="26" xfId="0" applyFont="1" applyFill="1" applyBorder="1" applyAlignment="1">
      <alignment horizontal="center" vertical="center"/>
    </xf>
    <xf numFmtId="49" fontId="4" fillId="3" borderId="39" xfId="0" applyNumberFormat="1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 applyProtection="1">
      <alignment horizontal="left" vertical="center"/>
      <protection locked="0"/>
    </xf>
    <xf numFmtId="49" fontId="3" fillId="3" borderId="39" xfId="0" applyNumberFormat="1" applyFont="1" applyFill="1" applyBorder="1" applyAlignment="1">
      <alignment horizontal="center" vertical="center"/>
    </xf>
    <xf numFmtId="49" fontId="3" fillId="3" borderId="41" xfId="0" applyNumberFormat="1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horizontal="center" vertical="center"/>
    </xf>
    <xf numFmtId="49" fontId="3" fillId="3" borderId="40" xfId="0" applyNumberFormat="1" applyFont="1" applyFill="1" applyBorder="1" applyAlignment="1">
      <alignment horizontal="center" vertical="center"/>
    </xf>
    <xf numFmtId="49" fontId="3" fillId="3" borderId="43" xfId="0" applyNumberFormat="1" applyFont="1" applyFill="1" applyBorder="1" applyAlignment="1">
      <alignment horizontal="center" vertical="center"/>
    </xf>
    <xf numFmtId="49" fontId="3" fillId="3" borderId="4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3910\Temporary%20Internet%20Files\OLK145\301_2007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údaje (301_001)"/>
      <sheetName val="Aktiva (301_002)"/>
      <sheetName val="Pasiva (301_003)"/>
      <sheetName val="Výsledovka (301_004)"/>
      <sheetName val="Cash Flow (301_005)"/>
      <sheetName val="Vlastní kapitá (301_006)"/>
      <sheetName val="Kontroly"/>
      <sheetName val="infoSheet"/>
    </sheetNames>
    <sheetDataSet>
      <sheetData sheetId="0">
        <row r="15">
          <cell r="E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F24"/>
  <sheetViews>
    <sheetView showGridLines="0" tabSelected="1" workbookViewId="0" topLeftCell="A1">
      <selection activeCell="C9" sqref="C9:F9"/>
    </sheetView>
  </sheetViews>
  <sheetFormatPr defaultColWidth="8.00390625" defaultRowHeight="12.75"/>
  <cols>
    <col min="1" max="1" width="1.421875" style="1" customWidth="1"/>
    <col min="2" max="7" width="19.00390625" style="1" customWidth="1"/>
    <col min="8" max="16384" width="8.00390625" style="1" customWidth="1"/>
  </cols>
  <sheetData>
    <row r="1" ht="13.5" thickBot="1"/>
    <row r="2" spans="2:6" ht="12.75">
      <c r="B2" s="41" t="s">
        <v>0</v>
      </c>
      <c r="C2" s="42"/>
      <c r="D2" s="42"/>
      <c r="E2" s="42"/>
      <c r="F2" s="43"/>
    </row>
    <row r="3" spans="2:6" ht="13.5" thickBot="1">
      <c r="B3" s="44"/>
      <c r="C3" s="45"/>
      <c r="D3" s="45"/>
      <c r="E3" s="45"/>
      <c r="F3" s="46"/>
    </row>
    <row r="4" ht="18" customHeight="1"/>
    <row r="5" ht="18" customHeight="1" thickBot="1"/>
    <row r="6" spans="2:6" ht="18" customHeight="1">
      <c r="B6" s="53" t="s">
        <v>3</v>
      </c>
      <c r="C6" s="50" t="s">
        <v>1</v>
      </c>
      <c r="D6" s="51"/>
      <c r="E6" s="51"/>
      <c r="F6" s="52"/>
    </row>
    <row r="7" spans="2:6" ht="18" customHeight="1" thickBot="1">
      <c r="B7" s="54"/>
      <c r="C7" s="47" t="s">
        <v>205</v>
      </c>
      <c r="D7" s="48"/>
      <c r="E7" s="48"/>
      <c r="F7" s="49"/>
    </row>
    <row r="8" spans="2:6" ht="18" customHeight="1">
      <c r="B8" s="54"/>
      <c r="C8" s="50" t="s">
        <v>192</v>
      </c>
      <c r="D8" s="51"/>
      <c r="E8" s="51"/>
      <c r="F8" s="52"/>
    </row>
    <row r="9" spans="2:6" ht="18" customHeight="1" thickBot="1">
      <c r="B9" s="54"/>
      <c r="C9" s="47" t="s">
        <v>206</v>
      </c>
      <c r="D9" s="48"/>
      <c r="E9" s="48"/>
      <c r="F9" s="49"/>
    </row>
    <row r="10" spans="2:6" ht="18" customHeight="1">
      <c r="B10" s="55"/>
      <c r="C10" s="57" t="s">
        <v>2</v>
      </c>
      <c r="D10" s="58"/>
      <c r="E10" s="58"/>
      <c r="F10" s="59"/>
    </row>
    <row r="11" spans="2:6" ht="18" customHeight="1" thickBot="1">
      <c r="B11" s="56"/>
      <c r="C11" s="60" t="s">
        <v>207</v>
      </c>
      <c r="D11" s="48"/>
      <c r="E11" s="48"/>
      <c r="F11" s="49"/>
    </row>
    <row r="12" spans="2:5" ht="18" customHeight="1" thickBot="1">
      <c r="B12" s="2"/>
      <c r="C12" s="2"/>
      <c r="D12" s="2"/>
      <c r="E12" s="2"/>
    </row>
    <row r="13" spans="2:6" ht="18" customHeight="1">
      <c r="B13" s="53" t="s">
        <v>8</v>
      </c>
      <c r="C13" s="50" t="s">
        <v>4</v>
      </c>
      <c r="D13" s="51"/>
      <c r="E13" s="51"/>
      <c r="F13" s="52"/>
    </row>
    <row r="14" spans="2:6" ht="18" customHeight="1" thickBot="1">
      <c r="B14" s="54"/>
      <c r="C14" s="47" t="s">
        <v>208</v>
      </c>
      <c r="D14" s="48"/>
      <c r="E14" s="48"/>
      <c r="F14" s="49"/>
    </row>
    <row r="15" spans="2:6" ht="18" customHeight="1">
      <c r="B15" s="54"/>
      <c r="C15" s="50" t="s">
        <v>5</v>
      </c>
      <c r="D15" s="51"/>
      <c r="E15" s="51"/>
      <c r="F15" s="52"/>
    </row>
    <row r="16" spans="2:6" ht="18" customHeight="1" thickBot="1">
      <c r="B16" s="54"/>
      <c r="C16" s="47" t="s">
        <v>209</v>
      </c>
      <c r="D16" s="48"/>
      <c r="E16" s="48"/>
      <c r="F16" s="49"/>
    </row>
    <row r="17" spans="2:6" ht="18" customHeight="1">
      <c r="B17" s="54"/>
      <c r="C17" s="50" t="s">
        <v>6</v>
      </c>
      <c r="D17" s="52"/>
      <c r="E17" s="50" t="s">
        <v>7</v>
      </c>
      <c r="F17" s="52"/>
    </row>
    <row r="18" spans="2:6" ht="18" customHeight="1" thickBot="1">
      <c r="B18" s="65"/>
      <c r="C18" s="47" t="s">
        <v>211</v>
      </c>
      <c r="D18" s="49"/>
      <c r="E18" s="47" t="s">
        <v>210</v>
      </c>
      <c r="F18" s="49"/>
    </row>
    <row r="19" spans="5:6" ht="13.5" thickBot="1">
      <c r="E19" s="2"/>
      <c r="F19" s="2"/>
    </row>
    <row r="20" spans="2:6" ht="27" customHeight="1" thickBot="1">
      <c r="B20" s="66" t="s">
        <v>14</v>
      </c>
      <c r="C20" s="50" t="s">
        <v>12</v>
      </c>
      <c r="D20" s="52"/>
      <c r="E20" s="33" t="s">
        <v>13</v>
      </c>
      <c r="F20" s="34" t="s">
        <v>200</v>
      </c>
    </row>
    <row r="21" spans="2:6" ht="18" customHeight="1" thickBot="1">
      <c r="B21" s="67"/>
      <c r="C21" s="64">
        <v>39813</v>
      </c>
      <c r="D21" s="49"/>
      <c r="E21" s="35" t="s">
        <v>15</v>
      </c>
      <c r="F21" s="36">
        <v>1</v>
      </c>
    </row>
    <row r="22" spans="5:6" ht="18" customHeight="1" thickBot="1">
      <c r="E22" s="2"/>
      <c r="F22" s="2"/>
    </row>
    <row r="23" spans="2:6" ht="18" customHeight="1">
      <c r="B23" s="68" t="s">
        <v>11</v>
      </c>
      <c r="C23" s="50" t="s">
        <v>9</v>
      </c>
      <c r="D23" s="52"/>
      <c r="E23" s="61" t="s">
        <v>10</v>
      </c>
      <c r="F23" s="52"/>
    </row>
    <row r="24" spans="2:6" ht="18" customHeight="1" thickBot="1">
      <c r="B24" s="69"/>
      <c r="C24" s="70">
        <v>1000</v>
      </c>
      <c r="D24" s="49"/>
      <c r="E24" s="62">
        <v>1</v>
      </c>
      <c r="F24" s="63"/>
    </row>
  </sheetData>
  <sheetProtection sheet="1" objects="1" scenarios="1"/>
  <mergeCells count="25">
    <mergeCell ref="B13:B18"/>
    <mergeCell ref="B20:B21"/>
    <mergeCell ref="B23:B24"/>
    <mergeCell ref="C23:D23"/>
    <mergeCell ref="C24:D24"/>
    <mergeCell ref="C13:F13"/>
    <mergeCell ref="C14:F14"/>
    <mergeCell ref="C15:F15"/>
    <mergeCell ref="C16:F16"/>
    <mergeCell ref="C17:D17"/>
    <mergeCell ref="E23:F23"/>
    <mergeCell ref="E24:F24"/>
    <mergeCell ref="C20:D20"/>
    <mergeCell ref="C21:D21"/>
    <mergeCell ref="C18:D18"/>
    <mergeCell ref="E17:F17"/>
    <mergeCell ref="E18:F18"/>
    <mergeCell ref="C6:F6"/>
    <mergeCell ref="C10:F10"/>
    <mergeCell ref="C11:F11"/>
    <mergeCell ref="B2:F3"/>
    <mergeCell ref="C7:F7"/>
    <mergeCell ref="C8:F8"/>
    <mergeCell ref="C9:F9"/>
    <mergeCell ref="B6:B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D19"/>
  <sheetViews>
    <sheetView showGridLines="0" workbookViewId="0" topLeftCell="A1">
      <selection activeCell="C19" sqref="C19"/>
    </sheetView>
  </sheetViews>
  <sheetFormatPr defaultColWidth="8.00390625" defaultRowHeight="11.25" customHeight="1"/>
  <cols>
    <col min="1" max="1" width="1.421875" style="1" customWidth="1"/>
    <col min="2" max="2" width="35.00390625" style="1" customWidth="1"/>
    <col min="3" max="3" width="18.28125" style="1" customWidth="1"/>
    <col min="4" max="4" width="18.28125" style="3" customWidth="1"/>
    <col min="5" max="5" width="19.00390625" style="1" customWidth="1"/>
    <col min="6" max="16384" width="8.00390625" style="1" customWidth="1"/>
  </cols>
  <sheetData>
    <row r="1" ht="19.5" customHeight="1" thickBot="1"/>
    <row r="2" spans="2:4" ht="19.5" customHeight="1">
      <c r="B2" s="71" t="s">
        <v>16</v>
      </c>
      <c r="C2" s="72"/>
      <c r="D2" s="73"/>
    </row>
    <row r="3" spans="2:4" ht="19.5" customHeight="1" thickBot="1">
      <c r="B3" s="74"/>
      <c r="C3" s="75"/>
      <c r="D3" s="76"/>
    </row>
    <row r="4" ht="24" customHeight="1" thickBot="1"/>
    <row r="5" spans="3:4" ht="24" customHeight="1" thickBot="1">
      <c r="C5" s="9" t="s">
        <v>31</v>
      </c>
      <c r="D5" s="9" t="s">
        <v>32</v>
      </c>
    </row>
    <row r="6" spans="2:4" ht="24" customHeight="1" thickBot="1">
      <c r="B6" s="4" t="s">
        <v>17</v>
      </c>
      <c r="C6" s="20">
        <v>39813</v>
      </c>
      <c r="D6" s="20">
        <v>39447</v>
      </c>
    </row>
    <row r="7" spans="2:4" ht="24" customHeight="1" thickBot="1">
      <c r="B7" s="5" t="s">
        <v>18</v>
      </c>
      <c r="C7" s="21">
        <v>404439</v>
      </c>
      <c r="D7" s="21">
        <v>417377</v>
      </c>
    </row>
    <row r="8" spans="2:4" ht="24" customHeight="1">
      <c r="B8" s="6" t="s">
        <v>19</v>
      </c>
      <c r="C8" s="22">
        <v>366296</v>
      </c>
      <c r="D8" s="22">
        <v>374773</v>
      </c>
    </row>
    <row r="9" spans="2:4" ht="24" customHeight="1">
      <c r="B9" s="7" t="s">
        <v>20</v>
      </c>
      <c r="C9" s="22">
        <v>20012</v>
      </c>
      <c r="D9" s="22">
        <v>18700</v>
      </c>
    </row>
    <row r="10" spans="2:4" ht="24" customHeight="1">
      <c r="B10" s="7" t="s">
        <v>21</v>
      </c>
      <c r="C10" s="22">
        <v>0</v>
      </c>
      <c r="D10" s="22">
        <v>0</v>
      </c>
    </row>
    <row r="11" spans="2:4" ht="24" customHeight="1">
      <c r="B11" s="7" t="s">
        <v>22</v>
      </c>
      <c r="C11" s="22">
        <v>12002</v>
      </c>
      <c r="D11" s="22">
        <v>5909</v>
      </c>
    </row>
    <row r="12" spans="2:4" ht="24" customHeight="1">
      <c r="B12" s="7" t="s">
        <v>23</v>
      </c>
      <c r="C12" s="22">
        <v>6129</v>
      </c>
      <c r="D12" s="22">
        <v>17995</v>
      </c>
    </row>
    <row r="13" spans="2:4" ht="24" customHeight="1" thickBot="1">
      <c r="B13" s="8" t="s">
        <v>24</v>
      </c>
      <c r="C13" s="22">
        <v>0</v>
      </c>
      <c r="D13" s="22">
        <v>0</v>
      </c>
    </row>
    <row r="14" spans="2:4" ht="24" customHeight="1" thickBot="1">
      <c r="B14" s="5" t="s">
        <v>25</v>
      </c>
      <c r="C14" s="21">
        <v>382930</v>
      </c>
      <c r="D14" s="21">
        <v>367917</v>
      </c>
    </row>
    <row r="15" spans="2:4" ht="24" customHeight="1">
      <c r="B15" s="6" t="s">
        <v>26</v>
      </c>
      <c r="C15" s="22">
        <v>18169</v>
      </c>
      <c r="D15" s="22">
        <v>24035</v>
      </c>
    </row>
    <row r="16" spans="2:4" ht="24" customHeight="1">
      <c r="B16" s="7" t="s">
        <v>27</v>
      </c>
      <c r="C16" s="22">
        <v>207327</v>
      </c>
      <c r="D16" s="22">
        <v>202445</v>
      </c>
    </row>
    <row r="17" spans="2:4" ht="24" customHeight="1">
      <c r="B17" s="7" t="s">
        <v>28</v>
      </c>
      <c r="C17" s="22">
        <v>147939</v>
      </c>
      <c r="D17" s="22">
        <v>133240</v>
      </c>
    </row>
    <row r="18" spans="2:4" ht="24" customHeight="1" thickBot="1">
      <c r="B18" s="8" t="s">
        <v>29</v>
      </c>
      <c r="C18" s="22">
        <v>9495</v>
      </c>
      <c r="D18" s="22">
        <v>8197</v>
      </c>
    </row>
    <row r="19" spans="2:4" ht="24" customHeight="1" thickBot="1">
      <c r="B19" s="5" t="s">
        <v>30</v>
      </c>
      <c r="C19" s="21">
        <v>787369</v>
      </c>
      <c r="D19" s="21">
        <v>785294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D25"/>
  <sheetViews>
    <sheetView showGridLines="0" workbookViewId="0" topLeftCell="A15">
      <selection activeCell="C25" sqref="C25"/>
    </sheetView>
  </sheetViews>
  <sheetFormatPr defaultColWidth="8.00390625" defaultRowHeight="11.25" customHeight="1"/>
  <cols>
    <col min="1" max="1" width="1.421875" style="1" customWidth="1"/>
    <col min="2" max="2" width="35.00390625" style="10" customWidth="1"/>
    <col min="3" max="4" width="18.28125" style="1" customWidth="1"/>
    <col min="5" max="5" width="19.00390625" style="1" customWidth="1"/>
    <col min="6" max="16384" width="8.00390625" style="1" customWidth="1"/>
  </cols>
  <sheetData>
    <row r="1" ht="19.5" customHeight="1" thickBot="1"/>
    <row r="2" spans="2:4" ht="19.5" customHeight="1">
      <c r="B2" s="41" t="s">
        <v>33</v>
      </c>
      <c r="C2" s="42"/>
      <c r="D2" s="43"/>
    </row>
    <row r="3" spans="2:4" ht="19.5" customHeight="1" thickBot="1">
      <c r="B3" s="44"/>
      <c r="C3" s="45"/>
      <c r="D3" s="46"/>
    </row>
    <row r="4" ht="24" customHeight="1" thickBot="1"/>
    <row r="5" spans="3:4" ht="24" customHeight="1" thickBot="1">
      <c r="C5" s="9" t="s">
        <v>31</v>
      </c>
      <c r="D5" s="9" t="s">
        <v>32</v>
      </c>
    </row>
    <row r="6" spans="2:4" ht="24" customHeight="1" thickBot="1">
      <c r="B6" s="13" t="s">
        <v>17</v>
      </c>
      <c r="C6" s="20">
        <v>39813</v>
      </c>
      <c r="D6" s="20">
        <v>39447</v>
      </c>
    </row>
    <row r="7" spans="2:4" ht="24" customHeight="1" thickBot="1">
      <c r="B7" s="14" t="s">
        <v>34</v>
      </c>
      <c r="C7" s="21">
        <v>342345</v>
      </c>
      <c r="D7" s="21">
        <v>353253</v>
      </c>
    </row>
    <row r="8" spans="2:4" ht="24" customHeight="1">
      <c r="B8" s="12" t="s">
        <v>35</v>
      </c>
      <c r="C8" s="22">
        <v>321673</v>
      </c>
      <c r="D8" s="22">
        <v>321673</v>
      </c>
    </row>
    <row r="9" spans="2:4" ht="24" customHeight="1">
      <c r="B9" s="11" t="s">
        <v>36</v>
      </c>
      <c r="C9" s="22">
        <v>34095</v>
      </c>
      <c r="D9" s="22">
        <v>19568</v>
      </c>
    </row>
    <row r="10" spans="2:4" ht="24" customHeight="1">
      <c r="B10" s="11" t="s">
        <v>37</v>
      </c>
      <c r="C10" s="22">
        <v>-13682</v>
      </c>
      <c r="D10" s="22">
        <v>5914</v>
      </c>
    </row>
    <row r="11" spans="2:4" ht="24" customHeight="1">
      <c r="B11" s="11" t="s">
        <v>38</v>
      </c>
      <c r="C11" s="22">
        <v>4781</v>
      </c>
      <c r="D11" s="22">
        <v>6994</v>
      </c>
    </row>
    <row r="12" spans="2:4" ht="24" customHeight="1" thickBot="1">
      <c r="B12" s="15" t="s">
        <v>39</v>
      </c>
      <c r="C12" s="22">
        <v>-4522</v>
      </c>
      <c r="D12" s="22">
        <v>-896</v>
      </c>
    </row>
    <row r="13" spans="2:4" ht="24" customHeight="1" thickBot="1">
      <c r="B13" s="14" t="s">
        <v>40</v>
      </c>
      <c r="C13" s="21">
        <v>194637</v>
      </c>
      <c r="D13" s="21">
        <v>177177</v>
      </c>
    </row>
    <row r="14" spans="2:4" ht="24" customHeight="1">
      <c r="B14" s="12" t="s">
        <v>41</v>
      </c>
      <c r="C14" s="22">
        <v>186963</v>
      </c>
      <c r="D14" s="22">
        <v>174400</v>
      </c>
    </row>
    <row r="15" spans="2:4" ht="24" customHeight="1">
      <c r="B15" s="11" t="s">
        <v>42</v>
      </c>
      <c r="C15" s="22">
        <v>6733</v>
      </c>
      <c r="D15" s="22">
        <v>1169</v>
      </c>
    </row>
    <row r="16" spans="2:4" ht="24" customHeight="1">
      <c r="B16" s="11" t="s">
        <v>43</v>
      </c>
      <c r="C16" s="22">
        <v>0</v>
      </c>
      <c r="D16" s="22">
        <v>0</v>
      </c>
    </row>
    <row r="17" spans="2:4" ht="24" customHeight="1" thickBot="1">
      <c r="B17" s="15" t="s">
        <v>44</v>
      </c>
      <c r="C17" s="22">
        <v>941</v>
      </c>
      <c r="D17" s="22">
        <v>1608</v>
      </c>
    </row>
    <row r="18" spans="2:4" ht="24" customHeight="1" thickBot="1">
      <c r="B18" s="14" t="s">
        <v>45</v>
      </c>
      <c r="C18" s="21">
        <v>250387</v>
      </c>
      <c r="D18" s="21">
        <v>254864</v>
      </c>
    </row>
    <row r="19" spans="2:4" ht="24" customHeight="1">
      <c r="B19" s="12" t="s">
        <v>46</v>
      </c>
      <c r="C19" s="22">
        <v>109788</v>
      </c>
      <c r="D19" s="22">
        <v>138937</v>
      </c>
    </row>
    <row r="20" spans="2:4" ht="24" customHeight="1">
      <c r="B20" s="11" t="s">
        <v>47</v>
      </c>
      <c r="C20" s="22">
        <v>116147</v>
      </c>
      <c r="D20" s="22">
        <v>80000</v>
      </c>
    </row>
    <row r="21" spans="2:4" ht="24" customHeight="1">
      <c r="B21" s="11" t="s">
        <v>48</v>
      </c>
      <c r="C21" s="22">
        <v>0</v>
      </c>
      <c r="D21" s="22">
        <v>0</v>
      </c>
    </row>
    <row r="22" spans="2:4" ht="24" customHeight="1">
      <c r="B22" s="11" t="s">
        <v>49</v>
      </c>
      <c r="C22" s="22">
        <v>2498</v>
      </c>
      <c r="D22" s="22">
        <v>4758</v>
      </c>
    </row>
    <row r="23" spans="2:4" ht="24" customHeight="1">
      <c r="B23" s="11" t="s">
        <v>50</v>
      </c>
      <c r="C23" s="22">
        <v>0</v>
      </c>
      <c r="D23" s="22">
        <v>0</v>
      </c>
    </row>
    <row r="24" spans="2:4" ht="24" customHeight="1" thickBot="1">
      <c r="B24" s="15" t="s">
        <v>51</v>
      </c>
      <c r="C24" s="22">
        <v>21954</v>
      </c>
      <c r="D24" s="22">
        <v>31169</v>
      </c>
    </row>
    <row r="25" spans="2:4" ht="24" customHeight="1" thickBot="1">
      <c r="B25" s="14" t="s">
        <v>52</v>
      </c>
      <c r="C25" s="21">
        <v>787369</v>
      </c>
      <c r="D25" s="21">
        <v>785294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D26"/>
  <sheetViews>
    <sheetView showGridLines="0" workbookViewId="0" topLeftCell="A16">
      <selection activeCell="C26" sqref="C26"/>
    </sheetView>
  </sheetViews>
  <sheetFormatPr defaultColWidth="8.00390625" defaultRowHeight="11.25" customHeight="1"/>
  <cols>
    <col min="1" max="1" width="1.421875" style="1" customWidth="1"/>
    <col min="2" max="2" width="35.00390625" style="1" customWidth="1"/>
    <col min="3" max="4" width="18.28125" style="1" customWidth="1"/>
    <col min="5" max="5" width="19.00390625" style="1" customWidth="1"/>
    <col min="6" max="16384" width="8.00390625" style="1" customWidth="1"/>
  </cols>
  <sheetData>
    <row r="1" ht="19.5" customHeight="1" thickBot="1"/>
    <row r="2" spans="2:4" ht="19.5" customHeight="1">
      <c r="B2" s="41" t="s">
        <v>193</v>
      </c>
      <c r="C2" s="42"/>
      <c r="D2" s="43"/>
    </row>
    <row r="3" spans="2:4" ht="19.5" customHeight="1" thickBot="1">
      <c r="B3" s="44"/>
      <c r="C3" s="45"/>
      <c r="D3" s="46"/>
    </row>
    <row r="4" ht="19.5" customHeight="1" thickBot="1"/>
    <row r="5" spans="3:4" ht="24" customHeight="1" thickBot="1">
      <c r="C5" s="9" t="s">
        <v>31</v>
      </c>
      <c r="D5" s="9" t="s">
        <v>32</v>
      </c>
    </row>
    <row r="6" spans="2:4" ht="24" customHeight="1" thickBot="1">
      <c r="B6" s="4" t="s">
        <v>17</v>
      </c>
      <c r="C6" s="20">
        <v>39813</v>
      </c>
      <c r="D6" s="20">
        <v>39447</v>
      </c>
    </row>
    <row r="7" spans="2:4" ht="24" customHeight="1" thickBot="1">
      <c r="B7" s="5" t="s">
        <v>53</v>
      </c>
      <c r="C7" s="21">
        <v>436604</v>
      </c>
      <c r="D7" s="21">
        <v>537597</v>
      </c>
    </row>
    <row r="8" spans="2:4" ht="24" customHeight="1" thickBot="1">
      <c r="B8" s="5" t="s">
        <v>54</v>
      </c>
      <c r="C8" s="21">
        <v>421687</v>
      </c>
      <c r="D8" s="21">
        <v>469532</v>
      </c>
    </row>
    <row r="9" spans="2:4" ht="24" customHeight="1">
      <c r="B9" s="6" t="s">
        <v>197</v>
      </c>
      <c r="C9" s="22">
        <v>49222</v>
      </c>
      <c r="D9" s="22">
        <v>45997</v>
      </c>
    </row>
    <row r="10" spans="2:4" ht="24" customHeight="1">
      <c r="B10" s="7" t="s">
        <v>198</v>
      </c>
      <c r="C10" s="22">
        <v>329735</v>
      </c>
      <c r="D10" s="22">
        <v>351953</v>
      </c>
    </row>
    <row r="11" spans="2:4" ht="24" customHeight="1">
      <c r="B11" s="7" t="s">
        <v>196</v>
      </c>
      <c r="C11" s="22">
        <v>42730</v>
      </c>
      <c r="D11" s="22">
        <v>71582</v>
      </c>
    </row>
    <row r="12" spans="2:4" ht="24" customHeight="1">
      <c r="B12" s="7" t="s">
        <v>55</v>
      </c>
      <c r="C12" s="22">
        <v>14917</v>
      </c>
      <c r="D12" s="22">
        <v>68065</v>
      </c>
    </row>
    <row r="13" spans="2:4" ht="24" customHeight="1">
      <c r="B13" s="7" t="s">
        <v>195</v>
      </c>
      <c r="C13" s="22">
        <v>14968</v>
      </c>
      <c r="D13" s="22">
        <v>13527</v>
      </c>
    </row>
    <row r="14" spans="2:4" ht="24" customHeight="1">
      <c r="B14" s="7" t="s">
        <v>194</v>
      </c>
      <c r="C14" s="22">
        <v>0</v>
      </c>
      <c r="D14" s="22">
        <v>11938</v>
      </c>
    </row>
    <row r="15" spans="2:4" ht="24" customHeight="1" thickBot="1">
      <c r="B15" s="8" t="s">
        <v>199</v>
      </c>
      <c r="C15" s="22">
        <v>0</v>
      </c>
      <c r="D15" s="22">
        <v>1589</v>
      </c>
    </row>
    <row r="16" spans="2:4" ht="24" customHeight="1" thickBot="1">
      <c r="B16" s="5" t="s">
        <v>56</v>
      </c>
      <c r="C16" s="21">
        <v>-51</v>
      </c>
      <c r="D16" s="21">
        <v>54538</v>
      </c>
    </row>
    <row r="17" spans="2:4" ht="24" customHeight="1">
      <c r="B17" s="6" t="s">
        <v>57</v>
      </c>
      <c r="C17" s="22">
        <v>209</v>
      </c>
      <c r="D17" s="22">
        <v>462</v>
      </c>
    </row>
    <row r="18" spans="2:4" ht="24" customHeight="1">
      <c r="B18" s="7" t="s">
        <v>58</v>
      </c>
      <c r="C18" s="22">
        <v>13412</v>
      </c>
      <c r="D18" s="22">
        <v>8923</v>
      </c>
    </row>
    <row r="19" spans="2:4" ht="24" customHeight="1">
      <c r="B19" s="7" t="s">
        <v>59</v>
      </c>
      <c r="C19" s="22">
        <v>-493</v>
      </c>
      <c r="D19" s="22">
        <v>9047</v>
      </c>
    </row>
    <row r="20" spans="2:4" ht="24" customHeight="1">
      <c r="B20" s="7" t="s">
        <v>60</v>
      </c>
      <c r="C20" s="22">
        <v>0</v>
      </c>
      <c r="D20" s="22">
        <v>0</v>
      </c>
    </row>
    <row r="21" spans="2:4" ht="24" customHeight="1">
      <c r="B21" s="7" t="s">
        <v>61</v>
      </c>
      <c r="C21" s="22">
        <v>0</v>
      </c>
      <c r="D21" s="22">
        <v>-22049</v>
      </c>
    </row>
    <row r="22" spans="2:4" ht="24" customHeight="1">
      <c r="B22" s="7" t="s">
        <v>62</v>
      </c>
      <c r="C22" s="22">
        <v>0</v>
      </c>
      <c r="D22" s="22">
        <v>33075</v>
      </c>
    </row>
    <row r="23" spans="2:4" ht="24" customHeight="1" thickBot="1">
      <c r="B23" s="8" t="s">
        <v>63</v>
      </c>
      <c r="C23" s="22">
        <v>0</v>
      </c>
      <c r="D23" s="22">
        <v>2963</v>
      </c>
    </row>
    <row r="24" spans="2:4" ht="24" customHeight="1" thickBot="1">
      <c r="B24" s="5" t="s">
        <v>64</v>
      </c>
      <c r="C24" s="21">
        <v>-19596</v>
      </c>
      <c r="D24" s="21">
        <v>36038</v>
      </c>
    </row>
    <row r="25" spans="2:4" ht="24" customHeight="1" thickBot="1">
      <c r="B25" s="5" t="s">
        <v>65</v>
      </c>
      <c r="C25" s="21">
        <v>-21809</v>
      </c>
      <c r="D25" s="21">
        <v>37144</v>
      </c>
    </row>
    <row r="26" spans="2:4" ht="24" customHeight="1" thickBot="1">
      <c r="B26" s="5" t="s">
        <v>66</v>
      </c>
      <c r="C26" s="21">
        <v>2213</v>
      </c>
      <c r="D26" s="21">
        <v>-1106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D27"/>
  <sheetViews>
    <sheetView showGridLines="0" workbookViewId="0" topLeftCell="A17">
      <selection activeCell="C27" sqref="C27"/>
    </sheetView>
  </sheetViews>
  <sheetFormatPr defaultColWidth="8.00390625" defaultRowHeight="11.25" customHeight="1"/>
  <cols>
    <col min="1" max="1" width="1.421875" style="1" customWidth="1"/>
    <col min="2" max="2" width="35.00390625" style="1" customWidth="1"/>
    <col min="3" max="3" width="18.28125" style="1" customWidth="1"/>
    <col min="4" max="4" width="18.28125" style="3" customWidth="1"/>
    <col min="5" max="5" width="19.00390625" style="1" customWidth="1"/>
    <col min="6" max="16384" width="8.00390625" style="1" customWidth="1"/>
  </cols>
  <sheetData>
    <row r="1" ht="19.5" customHeight="1" thickBot="1"/>
    <row r="2" spans="2:4" ht="19.5" customHeight="1">
      <c r="B2" s="41" t="s">
        <v>67</v>
      </c>
      <c r="C2" s="42"/>
      <c r="D2" s="43"/>
    </row>
    <row r="3" spans="2:4" ht="19.5" customHeight="1" thickBot="1">
      <c r="B3" s="44"/>
      <c r="C3" s="45"/>
      <c r="D3" s="46"/>
    </row>
    <row r="4" ht="19.5" customHeight="1"/>
    <row r="5" ht="19.5" customHeight="1" thickBot="1"/>
    <row r="6" spans="3:4" ht="24" customHeight="1" thickBot="1">
      <c r="C6" s="9" t="s">
        <v>31</v>
      </c>
      <c r="D6" s="9" t="s">
        <v>32</v>
      </c>
    </row>
    <row r="7" spans="2:4" ht="24" customHeight="1" thickBot="1">
      <c r="B7" s="4" t="s">
        <v>17</v>
      </c>
      <c r="C7" s="20">
        <v>39813</v>
      </c>
      <c r="D7" s="20">
        <v>39447</v>
      </c>
    </row>
    <row r="8" spans="2:4" ht="24" customHeight="1" thickBot="1">
      <c r="B8" s="5" t="s">
        <v>68</v>
      </c>
      <c r="C8" s="21">
        <v>-31273</v>
      </c>
      <c r="D8" s="21">
        <v>31033</v>
      </c>
    </row>
    <row r="9" spans="2:4" ht="24" customHeight="1">
      <c r="B9" s="6" t="s">
        <v>62</v>
      </c>
      <c r="C9" s="22">
        <v>-13747</v>
      </c>
      <c r="D9" s="22">
        <v>39717</v>
      </c>
    </row>
    <row r="10" spans="2:4" ht="24" customHeight="1">
      <c r="B10" s="7" t="s">
        <v>69</v>
      </c>
      <c r="C10" s="22">
        <v>14968</v>
      </c>
      <c r="D10" s="22">
        <v>13527</v>
      </c>
    </row>
    <row r="11" spans="2:4" ht="24" customHeight="1">
      <c r="B11" s="7" t="s">
        <v>70</v>
      </c>
      <c r="C11" s="22">
        <v>0</v>
      </c>
      <c r="D11" s="22">
        <v>27869</v>
      </c>
    </row>
    <row r="12" spans="2:4" ht="24" customHeight="1">
      <c r="B12" s="7" t="s">
        <v>58</v>
      </c>
      <c r="C12" s="22">
        <v>-13412</v>
      </c>
      <c r="D12" s="22">
        <v>-8923</v>
      </c>
    </row>
    <row r="13" spans="2:4" ht="24" customHeight="1">
      <c r="B13" s="7" t="s">
        <v>71</v>
      </c>
      <c r="C13" s="22">
        <v>-19894</v>
      </c>
      <c r="D13" s="22">
        <v>-27419</v>
      </c>
    </row>
    <row r="14" spans="2:4" ht="24" customHeight="1">
      <c r="B14" s="7" t="s">
        <v>72</v>
      </c>
      <c r="C14" s="22">
        <v>209</v>
      </c>
      <c r="D14" s="22">
        <v>0</v>
      </c>
    </row>
    <row r="15" spans="2:4" ht="24" customHeight="1">
      <c r="B15" s="7" t="s">
        <v>73</v>
      </c>
      <c r="C15" s="22">
        <v>-7075</v>
      </c>
      <c r="D15" s="22">
        <v>462</v>
      </c>
    </row>
    <row r="16" spans="2:4" ht="24" customHeight="1" thickBot="1">
      <c r="B16" s="8" t="s">
        <v>74</v>
      </c>
      <c r="C16" s="22">
        <v>7678</v>
      </c>
      <c r="D16" s="22">
        <v>-14200</v>
      </c>
    </row>
    <row r="17" spans="2:4" ht="24" customHeight="1" thickBot="1">
      <c r="B17" s="5" t="s">
        <v>75</v>
      </c>
      <c r="C17" s="21">
        <v>-1996</v>
      </c>
      <c r="D17" s="21">
        <v>-3920</v>
      </c>
    </row>
    <row r="18" spans="2:4" ht="24" customHeight="1">
      <c r="B18" s="6" t="s">
        <v>76</v>
      </c>
      <c r="C18" s="22">
        <v>-1466</v>
      </c>
      <c r="D18" s="22">
        <v>-3920</v>
      </c>
    </row>
    <row r="19" spans="2:4" ht="24" customHeight="1" thickBot="1">
      <c r="B19" s="8" t="s">
        <v>77</v>
      </c>
      <c r="C19" s="23">
        <v>-530</v>
      </c>
      <c r="D19" s="23">
        <v>0</v>
      </c>
    </row>
    <row r="20" spans="2:4" ht="24" customHeight="1" thickBot="1">
      <c r="B20" s="5" t="s">
        <v>78</v>
      </c>
      <c r="C20" s="21">
        <v>27403</v>
      </c>
      <c r="D20" s="21">
        <v>-30313</v>
      </c>
    </row>
    <row r="21" spans="2:4" ht="24" customHeight="1">
      <c r="B21" s="6" t="s">
        <v>79</v>
      </c>
      <c r="C21" s="22">
        <v>14840</v>
      </c>
      <c r="D21" s="22">
        <v>0</v>
      </c>
    </row>
    <row r="22" spans="2:4" ht="24" customHeight="1">
      <c r="B22" s="7" t="s">
        <v>80</v>
      </c>
      <c r="C22" s="22">
        <v>12563</v>
      </c>
      <c r="D22" s="22">
        <v>0</v>
      </c>
    </row>
    <row r="23" spans="2:4" ht="24" customHeight="1">
      <c r="B23" s="7" t="s">
        <v>81</v>
      </c>
      <c r="C23" s="22">
        <v>0</v>
      </c>
      <c r="D23" s="22">
        <v>0</v>
      </c>
    </row>
    <row r="24" spans="2:4" ht="24" customHeight="1">
      <c r="B24" s="7" t="s">
        <v>82</v>
      </c>
      <c r="C24" s="22">
        <v>0</v>
      </c>
      <c r="D24" s="22">
        <v>-30313</v>
      </c>
    </row>
    <row r="25" spans="2:4" ht="24" customHeight="1" thickBot="1">
      <c r="B25" s="8" t="s">
        <v>83</v>
      </c>
      <c r="C25" s="22">
        <v>-5866</v>
      </c>
      <c r="D25" s="22">
        <v>-3200</v>
      </c>
    </row>
    <row r="26" spans="2:4" ht="24" customHeight="1" thickBot="1">
      <c r="B26" s="5" t="s">
        <v>84</v>
      </c>
      <c r="C26" s="21">
        <v>24035</v>
      </c>
      <c r="D26" s="21">
        <v>27235</v>
      </c>
    </row>
    <row r="27" spans="2:4" ht="24" customHeight="1" thickBot="1">
      <c r="B27" s="5" t="s">
        <v>85</v>
      </c>
      <c r="C27" s="21">
        <v>18169</v>
      </c>
      <c r="D27" s="21">
        <v>24035</v>
      </c>
    </row>
  </sheetData>
  <sheetProtection sheet="1" objects="1" scenarios="1"/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L23"/>
  <sheetViews>
    <sheetView showGridLines="0" workbookViewId="0" topLeftCell="H13">
      <selection activeCell="J23" sqref="J23"/>
    </sheetView>
  </sheetViews>
  <sheetFormatPr defaultColWidth="8.00390625" defaultRowHeight="11.25" customHeight="1"/>
  <cols>
    <col min="1" max="1" width="1.421875" style="1" customWidth="1"/>
    <col min="2" max="2" width="31.421875" style="1" customWidth="1"/>
    <col min="3" max="12" width="18.28125" style="1" customWidth="1"/>
    <col min="13" max="13" width="19.00390625" style="1" customWidth="1"/>
    <col min="14" max="16384" width="8.00390625" style="1" customWidth="1"/>
  </cols>
  <sheetData>
    <row r="1" ht="19.5" customHeight="1" thickBot="1"/>
    <row r="2" spans="2:12" ht="19.5" customHeight="1">
      <c r="B2" s="41" t="s">
        <v>86</v>
      </c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2:12" ht="19.5" customHeight="1" thickBot="1">
      <c r="B3" s="44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ht="16.5" customHeight="1" thickBot="1"/>
    <row r="5" spans="3:12" ht="39.75" customHeight="1" thickBot="1">
      <c r="C5" s="16" t="s">
        <v>87</v>
      </c>
      <c r="D5" s="17" t="s">
        <v>88</v>
      </c>
      <c r="E5" s="17" t="s">
        <v>89</v>
      </c>
      <c r="F5" s="17" t="s">
        <v>90</v>
      </c>
      <c r="G5" s="17" t="s">
        <v>91</v>
      </c>
      <c r="H5" s="17" t="s">
        <v>92</v>
      </c>
      <c r="I5" s="17" t="s">
        <v>93</v>
      </c>
      <c r="J5" s="17" t="s">
        <v>94</v>
      </c>
      <c r="K5" s="18" t="s">
        <v>95</v>
      </c>
      <c r="L5" s="19" t="s">
        <v>96</v>
      </c>
    </row>
    <row r="6" spans="2:12" ht="24" customHeight="1" thickBot="1">
      <c r="B6" s="5" t="s">
        <v>97</v>
      </c>
      <c r="C6" s="24">
        <v>321673</v>
      </c>
      <c r="D6" s="24">
        <v>0</v>
      </c>
      <c r="E6" s="24">
        <v>19568</v>
      </c>
      <c r="F6" s="24">
        <v>-896</v>
      </c>
      <c r="G6" s="24">
        <v>0</v>
      </c>
      <c r="H6" s="24">
        <v>5914</v>
      </c>
      <c r="I6" s="24">
        <v>0</v>
      </c>
      <c r="J6" s="25">
        <v>346259</v>
      </c>
      <c r="K6" s="26">
        <v>6994</v>
      </c>
      <c r="L6" s="21">
        <v>353253</v>
      </c>
    </row>
    <row r="7" spans="2:12" ht="24" customHeight="1">
      <c r="B7" s="6" t="s">
        <v>98</v>
      </c>
      <c r="C7" s="27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9">
        <v>0</v>
      </c>
      <c r="L7" s="37">
        <v>0</v>
      </c>
    </row>
    <row r="8" spans="2:12" ht="24" customHeight="1">
      <c r="B8" s="7" t="s">
        <v>99</v>
      </c>
      <c r="C8" s="27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30">
        <v>0</v>
      </c>
      <c r="L8" s="31">
        <v>0</v>
      </c>
    </row>
    <row r="9" spans="2:12" ht="24" customHeight="1">
      <c r="B9" s="7" t="s">
        <v>100</v>
      </c>
      <c r="C9" s="27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30">
        <v>0</v>
      </c>
      <c r="L9" s="31">
        <v>0</v>
      </c>
    </row>
    <row r="10" spans="2:12" ht="24" customHeight="1">
      <c r="B10" s="7" t="s">
        <v>101</v>
      </c>
      <c r="C10" s="27">
        <v>0</v>
      </c>
      <c r="D10" s="28">
        <v>0</v>
      </c>
      <c r="E10" s="28">
        <v>0</v>
      </c>
      <c r="F10" s="28">
        <v>-3626</v>
      </c>
      <c r="G10" s="28">
        <v>0</v>
      </c>
      <c r="H10" s="28">
        <v>0</v>
      </c>
      <c r="I10" s="28">
        <v>0</v>
      </c>
      <c r="J10" s="28">
        <v>-3626</v>
      </c>
      <c r="K10" s="30">
        <v>0</v>
      </c>
      <c r="L10" s="31">
        <v>-3626</v>
      </c>
    </row>
    <row r="11" spans="2:12" ht="24" customHeight="1">
      <c r="B11" s="7" t="s">
        <v>102</v>
      </c>
      <c r="C11" s="27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30">
        <v>0</v>
      </c>
      <c r="L11" s="31">
        <v>0</v>
      </c>
    </row>
    <row r="12" spans="2:12" ht="24" customHeight="1">
      <c r="B12" s="7" t="s">
        <v>103</v>
      </c>
      <c r="C12" s="27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30">
        <v>0</v>
      </c>
      <c r="L12" s="31">
        <v>0</v>
      </c>
    </row>
    <row r="13" spans="2:12" ht="24" customHeight="1">
      <c r="B13" s="7" t="s">
        <v>104</v>
      </c>
      <c r="C13" s="27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30">
        <v>0</v>
      </c>
      <c r="L13" s="31">
        <v>0</v>
      </c>
    </row>
    <row r="14" spans="2:12" ht="24" customHeight="1">
      <c r="B14" s="7" t="s">
        <v>105</v>
      </c>
      <c r="C14" s="27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30">
        <v>0</v>
      </c>
      <c r="L14" s="31">
        <v>0</v>
      </c>
    </row>
    <row r="15" spans="2:12" ht="24" customHeight="1">
      <c r="B15" s="7" t="s">
        <v>106</v>
      </c>
      <c r="C15" s="27">
        <v>0</v>
      </c>
      <c r="D15" s="28">
        <v>0</v>
      </c>
      <c r="E15" s="28">
        <v>0</v>
      </c>
      <c r="F15" s="28">
        <v>0</v>
      </c>
      <c r="G15" s="28">
        <v>0</v>
      </c>
      <c r="H15" s="28">
        <v>-19596</v>
      </c>
      <c r="I15" s="28">
        <v>0</v>
      </c>
      <c r="J15" s="28">
        <v>-19596</v>
      </c>
      <c r="K15" s="30">
        <v>-2213</v>
      </c>
      <c r="L15" s="31">
        <v>-21809</v>
      </c>
    </row>
    <row r="16" spans="2:12" ht="24" customHeight="1">
      <c r="B16" s="7" t="s">
        <v>107</v>
      </c>
      <c r="C16" s="27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30">
        <v>0</v>
      </c>
      <c r="L16" s="31">
        <v>0</v>
      </c>
    </row>
    <row r="17" spans="2:12" ht="24" customHeight="1">
      <c r="B17" s="7" t="s">
        <v>35</v>
      </c>
      <c r="C17" s="27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30">
        <v>0</v>
      </c>
      <c r="L17" s="31">
        <v>0</v>
      </c>
    </row>
    <row r="18" spans="2:12" ht="24" customHeight="1">
      <c r="B18" s="7" t="s">
        <v>108</v>
      </c>
      <c r="C18" s="27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30">
        <v>0</v>
      </c>
      <c r="L18" s="31">
        <v>0</v>
      </c>
    </row>
    <row r="19" spans="2:12" ht="24" customHeight="1">
      <c r="B19" s="7" t="s">
        <v>109</v>
      </c>
      <c r="C19" s="27">
        <v>0</v>
      </c>
      <c r="D19" s="28">
        <v>0</v>
      </c>
      <c r="E19" s="28">
        <v>14527</v>
      </c>
      <c r="F19" s="28">
        <v>0</v>
      </c>
      <c r="G19" s="28">
        <v>0</v>
      </c>
      <c r="H19" s="28">
        <v>0</v>
      </c>
      <c r="I19" s="28">
        <v>0</v>
      </c>
      <c r="J19" s="28">
        <v>14527</v>
      </c>
      <c r="K19" s="30">
        <v>0</v>
      </c>
      <c r="L19" s="31">
        <v>14527</v>
      </c>
    </row>
    <row r="20" spans="2:12" ht="24" customHeight="1">
      <c r="B20" s="7" t="s">
        <v>110</v>
      </c>
      <c r="C20" s="27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30">
        <v>0</v>
      </c>
      <c r="L20" s="31">
        <v>0</v>
      </c>
    </row>
    <row r="21" spans="2:12" ht="24" customHeight="1">
      <c r="B21" s="7" t="s">
        <v>111</v>
      </c>
      <c r="C21" s="27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30">
        <v>0</v>
      </c>
      <c r="L21" s="31">
        <v>0</v>
      </c>
    </row>
    <row r="22" spans="2:12" ht="24" customHeight="1" thickBot="1">
      <c r="B22" s="8" t="s">
        <v>112</v>
      </c>
      <c r="C22" s="27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32">
        <v>0</v>
      </c>
      <c r="L22" s="38">
        <v>0</v>
      </c>
    </row>
    <row r="23" spans="2:12" ht="24" customHeight="1" thickBot="1">
      <c r="B23" s="5" t="s">
        <v>113</v>
      </c>
      <c r="C23" s="39">
        <v>321673</v>
      </c>
      <c r="D23" s="25">
        <v>0</v>
      </c>
      <c r="E23" s="25">
        <v>34095</v>
      </c>
      <c r="F23" s="25">
        <v>-4522</v>
      </c>
      <c r="G23" s="25">
        <v>0</v>
      </c>
      <c r="H23" s="25">
        <v>-13682</v>
      </c>
      <c r="I23" s="25">
        <v>0</v>
      </c>
      <c r="J23" s="25">
        <v>337564</v>
      </c>
      <c r="K23" s="25">
        <v>4781</v>
      </c>
      <c r="L23" s="40">
        <v>342345</v>
      </c>
    </row>
    <row r="24" ht="19.5" customHeight="1"/>
  </sheetData>
  <sheetProtection sheet="1" objects="1" scenarios="1"/>
  <mergeCells count="1">
    <mergeCell ref="B2:L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D36"/>
  <sheetViews>
    <sheetView workbookViewId="0" topLeftCell="B1">
      <selection activeCell="C19" sqref="C19"/>
    </sheetView>
  </sheetViews>
  <sheetFormatPr defaultColWidth="8.00390625" defaultRowHeight="11.25" customHeight="1"/>
  <cols>
    <col min="1" max="1" width="20.28125" style="0" bestFit="1" customWidth="1"/>
    <col min="2" max="2" width="53.7109375" style="0" bestFit="1" customWidth="1"/>
    <col min="3" max="3" width="13.57421875" style="0" bestFit="1" customWidth="1"/>
    <col min="4" max="4" width="26.57421875" style="0" bestFit="1" customWidth="1"/>
  </cols>
  <sheetData>
    <row r="1" spans="1:4" ht="11.25" customHeight="1">
      <c r="A1" t="s">
        <v>114</v>
      </c>
      <c r="B1" t="s">
        <v>4</v>
      </c>
      <c r="C1" t="s">
        <v>115</v>
      </c>
      <c r="D1" t="s">
        <v>116</v>
      </c>
    </row>
    <row r="2" spans="1:4" ht="11.25" customHeight="1">
      <c r="A2" t="s">
        <v>148</v>
      </c>
      <c r="B2" t="s">
        <v>149</v>
      </c>
      <c r="D2" s="1" t="str">
        <f>IF(OR(ISBLANK(i_301_001_001_001),(i_301_001_001_001)=""),"Povinný parametr není vyplněn","OK")</f>
        <v>OK</v>
      </c>
    </row>
    <row r="3" spans="1:4" ht="11.25" customHeight="1">
      <c r="A3" t="s">
        <v>150</v>
      </c>
      <c r="B3" t="s">
        <v>151</v>
      </c>
      <c r="D3" s="1" t="str">
        <f>IF(OR(ISBLANK(i_301_001_001_002),(i_301_001_001_002)=""),"Povinný parametr není vyplněn","OK")</f>
        <v>OK</v>
      </c>
    </row>
    <row r="4" spans="1:4" ht="11.25" customHeight="1">
      <c r="A4" t="s">
        <v>152</v>
      </c>
      <c r="B4" t="s">
        <v>153</v>
      </c>
      <c r="D4" s="1" t="str">
        <f>IF(OR(ISBLANK(i_301_001_001_003),(i_301_001_001_003)=""),"Povinný parametr není vyplněn","OK")</f>
        <v>OK</v>
      </c>
    </row>
    <row r="5" spans="1:4" ht="11.25" customHeight="1">
      <c r="A5" t="s">
        <v>154</v>
      </c>
      <c r="B5" t="s">
        <v>155</v>
      </c>
      <c r="D5" s="1" t="str">
        <f>IF(OR(ISBLANK(i_301_001_002_001),(i_301_001_002_001)=""),"Povinný parametr není vyplněn","OK")</f>
        <v>OK</v>
      </c>
    </row>
    <row r="6" spans="1:4" ht="11.25" customHeight="1">
      <c r="A6" t="s">
        <v>156</v>
      </c>
      <c r="B6" t="s">
        <v>157</v>
      </c>
      <c r="D6" s="1" t="str">
        <f>IF(OR(ISBLANK(i_301_001_002_003),(i_301_001_002_003)=""),"Povinný parametr není vyplněn","OK")</f>
        <v>OK</v>
      </c>
    </row>
    <row r="7" spans="1:4" ht="11.25" customHeight="1">
      <c r="A7" t="s">
        <v>158</v>
      </c>
      <c r="B7" t="s">
        <v>159</v>
      </c>
      <c r="D7" s="1" t="str">
        <f>IF(OR(ISBLANK(i_301_001_003_001),(i_301_001_003_001)=""),"Povinný parametr není vyplněn","OK")</f>
        <v>OK</v>
      </c>
    </row>
    <row r="8" spans="1:4" ht="11.25" customHeight="1">
      <c r="A8" t="s">
        <v>160</v>
      </c>
      <c r="B8" t="s">
        <v>161</v>
      </c>
      <c r="D8" s="1" t="str">
        <f>IF(OR(ISBLANK(i_301_001_003_002),(i_301_001_003_002)=""),"Povinný parametr není vyplněn","OK")</f>
        <v>OK</v>
      </c>
    </row>
    <row r="9" spans="1:4" ht="11.25" customHeight="1">
      <c r="A9" t="s">
        <v>162</v>
      </c>
      <c r="B9" t="s">
        <v>163</v>
      </c>
      <c r="D9" s="1" t="str">
        <f>IF(OR(ISBLANK(i_301_001_004_001),(i_301_001_004_001)=""),"Povinný parametr není vyplněn","OK")</f>
        <v>OK</v>
      </c>
    </row>
    <row r="10" spans="1:4" ht="11.25" customHeight="1">
      <c r="A10" t="s">
        <v>164</v>
      </c>
      <c r="B10" t="s">
        <v>165</v>
      </c>
      <c r="D10" s="1" t="str">
        <f>IF(OR(ISBLANK(i_301_001_004_002),(i_301_001_004_002)=""),"Povinný parametr není vyplněn","OK")</f>
        <v>OK</v>
      </c>
    </row>
    <row r="11" spans="1:4" ht="11.25" customHeight="1">
      <c r="A11" t="s">
        <v>201</v>
      </c>
      <c r="B11" s="1" t="s">
        <v>202</v>
      </c>
      <c r="D11" t="str">
        <f>IF(OR(ISBLANK(i_301_001_004_003),(i_301_001_004_003)=""),"Povinný parametr není vyplněn","OK")</f>
        <v>OK</v>
      </c>
    </row>
    <row r="12" spans="1:4" ht="11.25" customHeight="1">
      <c r="A12" t="s">
        <v>166</v>
      </c>
      <c r="B12" t="s">
        <v>167</v>
      </c>
      <c r="D12" s="1" t="str">
        <f>IF(OR(ISBLANK(i_301_002_001_001),(i_301_002_001_001)=""),"Povinný parametr není vyplněn","OK")</f>
        <v>OK</v>
      </c>
    </row>
    <row r="13" spans="1:4" ht="11.25" customHeight="1">
      <c r="A13" t="s">
        <v>117</v>
      </c>
      <c r="B13" t="s">
        <v>118</v>
      </c>
      <c r="D13" s="1" t="str">
        <f>IF(i_301_002_001_002=i_301_002_001_003+i_301_002_001_004+i_301_002_001_005+i_301_002_001_006+i_301_002_001_007+i_301_002_001_008,"OK","Nesedí součet")</f>
        <v>OK</v>
      </c>
    </row>
    <row r="14" spans="1:4" ht="11.25" customHeight="1">
      <c r="A14" t="s">
        <v>120</v>
      </c>
      <c r="B14" t="s">
        <v>121</v>
      </c>
      <c r="D14" s="1" t="str">
        <f>IF(i_301_002_001_009=i_301_002_001_010+i_301_002_001_011+i_301_002_001_012+i_301_002_001_013,"OK","Nesedí součet")</f>
        <v>OK</v>
      </c>
    </row>
    <row r="15" spans="1:4" ht="11.25" customHeight="1">
      <c r="A15" t="s">
        <v>122</v>
      </c>
      <c r="B15" t="s">
        <v>123</v>
      </c>
      <c r="D15" s="1" t="str">
        <f>IF(i_301_002_001_014=i_301_002_001_009+i_301_002_001_002,"OK","Nesedí součet")</f>
        <v>OK</v>
      </c>
    </row>
    <row r="16" spans="1:4" ht="11.25" customHeight="1">
      <c r="A16" t="s">
        <v>168</v>
      </c>
      <c r="B16" t="s">
        <v>169</v>
      </c>
      <c r="D16" s="1" t="str">
        <f>IF(OR(ISBLANK(i_301_002_002_001),(i_301_002_002_001)=""),"Povinný parametr není vyplněn","OK")</f>
        <v>OK</v>
      </c>
    </row>
    <row r="17" spans="1:4" ht="11.25" customHeight="1">
      <c r="A17" t="s">
        <v>124</v>
      </c>
      <c r="B17" t="s">
        <v>125</v>
      </c>
      <c r="D17" s="1" t="str">
        <f>IF(i_301_002_002_002=i_301_002_002_003+i_301_002_002_004+i_301_002_002_005+i_301_002_002_006+i_301_002_002_007+i_301_002_002_008,"OK","Nesedí součet")</f>
        <v>OK</v>
      </c>
    </row>
    <row r="18" spans="1:4" ht="11.25" customHeight="1">
      <c r="A18" t="s">
        <v>126</v>
      </c>
      <c r="B18" t="s">
        <v>127</v>
      </c>
      <c r="D18" s="1" t="str">
        <f>IF(i_301_002_002_009=i_301_002_002_010+i_301_002_002_011+i_301_002_002_012+i_301_002_002_013,"OK","Nesedí součet")</f>
        <v>OK</v>
      </c>
    </row>
    <row r="19" spans="1:4" ht="11.25" customHeight="1">
      <c r="A19" t="s">
        <v>128</v>
      </c>
      <c r="B19" t="s">
        <v>129</v>
      </c>
      <c r="D19" s="1" t="str">
        <f>IF(i_301_002_002_014=i_301_002_002_002+i_301_002_002_009,"OK","Nesedí součet")</f>
        <v>OK</v>
      </c>
    </row>
    <row r="20" spans="1:4" ht="11.25" customHeight="1">
      <c r="A20" t="s">
        <v>170</v>
      </c>
      <c r="B20" t="s">
        <v>171</v>
      </c>
      <c r="D20" s="1" t="str">
        <f>IF(OR(ISBLANK(i_301_003_001_001),(i_301_003_001_001)=""),"Povinný parametr není vyplněn","OK")</f>
        <v>OK</v>
      </c>
    </row>
    <row r="21" spans="1:4" ht="11.25" customHeight="1">
      <c r="A21" t="s">
        <v>130</v>
      </c>
      <c r="B21" t="s">
        <v>131</v>
      </c>
      <c r="D21" s="1" t="str">
        <f>IF(i_301_003_001_002=i_301_003_001_003+i_301_003_001_004+i_301_003_001_005+i_301_003_001_006+i_301_003_001_007,"OK","Nesedí součet")</f>
        <v>OK</v>
      </c>
    </row>
    <row r="22" spans="1:4" ht="11.25" customHeight="1">
      <c r="A22" t="s">
        <v>132</v>
      </c>
      <c r="B22" t="s">
        <v>133</v>
      </c>
      <c r="D22" s="1" t="str">
        <f>IF(i_301_003_001_008=i_301_003_001_009+i_301_003_001_010+i_301_003_001_011+i_301_003_001_012,"OK","Nesedí součet")</f>
        <v>OK</v>
      </c>
    </row>
    <row r="23" spans="1:4" ht="11.25" customHeight="1">
      <c r="A23" t="s">
        <v>134</v>
      </c>
      <c r="B23" t="s">
        <v>135</v>
      </c>
      <c r="D23" s="1" t="str">
        <f>IF(i_301_003_001_013=i_301_003_001_014+i_301_003_001_015+i_301_003_001_016+i_301_003_001_017+i_301_003_001_018+i_301_003_001_019,"OK","Nesedí součet")</f>
        <v>OK</v>
      </c>
    </row>
    <row r="24" spans="1:4" ht="11.25" customHeight="1">
      <c r="A24" t="s">
        <v>136</v>
      </c>
      <c r="B24" t="s">
        <v>137</v>
      </c>
      <c r="D24" s="1" t="str">
        <f>IF(i_301_003_001_020=i_301_003_001_002+i_301_003_001_008+i_301_003_001_013,"OK","Nesedí součet")</f>
        <v>OK</v>
      </c>
    </row>
    <row r="25" spans="1:4" ht="11.25" customHeight="1">
      <c r="A25" t="s">
        <v>138</v>
      </c>
      <c r="B25" t="s">
        <v>139</v>
      </c>
      <c r="D25" s="1" t="str">
        <f>IF(i_301_003_001_020=i_301_002_001_014,"OK","Nesedí součet")</f>
        <v>OK</v>
      </c>
    </row>
    <row r="26" spans="1:4" ht="11.25" customHeight="1">
      <c r="A26" t="s">
        <v>172</v>
      </c>
      <c r="B26" t="s">
        <v>173</v>
      </c>
      <c r="D26" s="1" t="str">
        <f>IF(OR(ISBLANK(i_301_003_002_001),(i_301_003_002_001)=""),"Povinný parametr není vyplněn","OK")</f>
        <v>OK</v>
      </c>
    </row>
    <row r="27" spans="1:4" ht="11.25" customHeight="1">
      <c r="A27" t="s">
        <v>140</v>
      </c>
      <c r="B27" t="s">
        <v>141</v>
      </c>
      <c r="D27" s="1" t="str">
        <f>IF(i_301_003_002_008=i_301_003_002_009+i_301_003_002_010+i_301_003_002_011+i_301_003_002_012,"OK","Nesedí součet")</f>
        <v>OK</v>
      </c>
    </row>
    <row r="28" spans="1:4" ht="11.25" customHeight="1">
      <c r="A28" t="s">
        <v>142</v>
      </c>
      <c r="B28" t="s">
        <v>143</v>
      </c>
      <c r="D28" s="1" t="str">
        <f>IF(i_301_003_002_013=i_301_003_002_014+i_301_003_002_015+i_301_003_002_016+i_301_003_002_017+i_301_003_002_018+i_301_003_002_019,"OK","Nesedí součet")</f>
        <v>OK</v>
      </c>
    </row>
    <row r="29" spans="1:4" ht="11.25" customHeight="1">
      <c r="A29" t="s">
        <v>144</v>
      </c>
      <c r="B29" t="s">
        <v>145</v>
      </c>
      <c r="D29" s="1" t="str">
        <f>IF(i_301_003_002_020=i_301_002_002_014,"OK","Nesedí bilance")</f>
        <v>OK</v>
      </c>
    </row>
    <row r="30" spans="1:4" ht="11.25" customHeight="1">
      <c r="A30" t="s">
        <v>146</v>
      </c>
      <c r="B30" t="s">
        <v>147</v>
      </c>
      <c r="D30" s="1" t="str">
        <f>IF(i_301_003_002_020=i_301_003_002_002+i_301_003_002_008+i_301_003_002_013,"OK","Nesedí součet")</f>
        <v>OK</v>
      </c>
    </row>
    <row r="31" spans="1:4" ht="11.25" customHeight="1">
      <c r="A31" t="s">
        <v>174</v>
      </c>
      <c r="B31" t="s">
        <v>175</v>
      </c>
      <c r="D31" s="1" t="str">
        <f>IF(OR(ISBLANK(i_301_004_001_001),(i_301_004_001_001)=""),"Povinný parametr není vyplněn","OK")</f>
        <v>OK</v>
      </c>
    </row>
    <row r="32" spans="1:4" ht="11.25" customHeight="1">
      <c r="A32" t="s">
        <v>176</v>
      </c>
      <c r="B32" t="s">
        <v>177</v>
      </c>
      <c r="D32" s="1" t="str">
        <f>IF(OR(ISBLANK(i_301_004_001_002),(i_301_004_001_002)=""),"Povinný parametr není vyplněn","OK")</f>
        <v>OK</v>
      </c>
    </row>
    <row r="33" spans="1:4" ht="11.25" customHeight="1">
      <c r="A33" t="s">
        <v>178</v>
      </c>
      <c r="B33" t="s">
        <v>179</v>
      </c>
      <c r="D33" s="1" t="str">
        <f>IF(OR(ISBLANK(i_301_004_002_001),(i_301_004_002_001)=""),"Povinný parametr není vyplněn","OK")</f>
        <v>OK</v>
      </c>
    </row>
    <row r="34" spans="1:4" ht="11.25" customHeight="1">
      <c r="A34" t="s">
        <v>180</v>
      </c>
      <c r="B34" t="s">
        <v>181</v>
      </c>
      <c r="D34" s="1" t="str">
        <f>IF(OR(ISBLANK(i_301_005_022_001),(i_301_005_022_001)=""),"Povinný parametr není vyplněn","OK")</f>
        <v>OK</v>
      </c>
    </row>
    <row r="35" spans="1:4" ht="11.25" customHeight="1">
      <c r="A35" t="s">
        <v>182</v>
      </c>
      <c r="B35" t="s">
        <v>183</v>
      </c>
      <c r="D35" s="1" t="str">
        <f>IF(OR(ISBLANK(i_301_005_022_002),(i_301_005_022_002)=""),"Povinný parametr není vyplněn","OK")</f>
        <v>OK</v>
      </c>
    </row>
    <row r="36" spans="1:4" ht="11.25" customHeight="1">
      <c r="A36" t="s">
        <v>184</v>
      </c>
      <c r="B36" t="s">
        <v>185</v>
      </c>
      <c r="D36" s="1" t="str">
        <f>IF(OR(ISBLANK(i_301_005_023_001),(i_301_005_023_001)=""),"Povinný parametr není vyplněn","OK")</f>
        <v>OK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CV6"/>
  <sheetViews>
    <sheetView workbookViewId="0" topLeftCell="A1">
      <selection activeCell="B3" sqref="B3"/>
    </sheetView>
  </sheetViews>
  <sheetFormatPr defaultColWidth="9.140625" defaultRowHeight="12.75"/>
  <sheetData>
    <row r="1" spans="1:100" ht="12.75">
      <c r="A1" t="s">
        <v>188</v>
      </c>
      <c r="B1" t="s">
        <v>203</v>
      </c>
      <c r="CV1" t="s">
        <v>186</v>
      </c>
    </row>
    <row r="2" spans="1:100" ht="12.75">
      <c r="A2" t="s">
        <v>189</v>
      </c>
      <c r="B2" t="s">
        <v>204</v>
      </c>
      <c r="CV2" t="s">
        <v>187</v>
      </c>
    </row>
    <row r="3" spans="1:100" ht="12.75">
      <c r="A3" t="s">
        <v>190</v>
      </c>
      <c r="CV3" t="s">
        <v>187</v>
      </c>
    </row>
    <row r="4" spans="1:100" ht="12.75">
      <c r="A4" t="s">
        <v>191</v>
      </c>
      <c r="CV4" t="s">
        <v>187</v>
      </c>
    </row>
    <row r="5" ht="12.75">
      <c r="CV5" t="s">
        <v>187</v>
      </c>
    </row>
    <row r="6" ht="12.75">
      <c r="CV6" t="s">
        <v>187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proks</cp:lastModifiedBy>
  <cp:lastPrinted>2007-01-17T14:45:01Z</cp:lastPrinted>
  <dcterms:created xsi:type="dcterms:W3CDTF">2006-02-24T10:13:45Z</dcterms:created>
  <dcterms:modified xsi:type="dcterms:W3CDTF">2009-04-30T13:09:27Z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48</vt:lpwstr>
  </property>
  <property fmtid="{D5CDD505-2E9C-101B-9397-08002B2CF9AE}" pid="3" name="id_DTS">
    <vt:lpwstr>375</vt:lpwstr>
  </property>
  <property fmtid="{D5CDD505-2E9C-101B-9397-08002B2CF9AE}" pid="4" name="id_FORM">
    <vt:lpwstr>-1</vt:lpwstr>
  </property>
  <property fmtid="{D5CDD505-2E9C-101B-9397-08002B2CF9AE}" pid="5" name="kod">
    <vt:lpwstr>301</vt:lpwstr>
  </property>
</Properties>
</file>